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ürsoy\Desktop\"/>
    </mc:Choice>
  </mc:AlternateContent>
  <bookViews>
    <workbookView xWindow="0" yWindow="0" windowWidth="15345" windowHeight="45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4" i="1" s="1"/>
  <c r="J25" i="1" s="1"/>
  <c r="J15" i="1"/>
  <c r="J16" i="1"/>
  <c r="J17" i="1"/>
  <c r="J18" i="1"/>
  <c r="J19" i="1"/>
  <c r="J20" i="1"/>
  <c r="G21" i="1"/>
  <c r="J21" i="1"/>
  <c r="J22" i="1"/>
  <c r="J23" i="1"/>
  <c r="J27" i="1"/>
  <c r="J28" i="1"/>
  <c r="J31" i="1" s="1"/>
  <c r="J29" i="1"/>
  <c r="J30" i="1"/>
  <c r="J33" i="1"/>
  <c r="J34" i="1"/>
  <c r="J35" i="1"/>
  <c r="J36" i="1"/>
  <c r="J37" i="1"/>
  <c r="J38" i="1"/>
  <c r="J39" i="1" s="1"/>
  <c r="J47" i="1" s="1"/>
  <c r="G41" i="1"/>
  <c r="J41" i="1"/>
  <c r="J42" i="1"/>
  <c r="J43" i="1"/>
  <c r="J44" i="1"/>
  <c r="J45" i="1"/>
  <c r="J46" i="1"/>
  <c r="G49" i="1"/>
  <c r="I49" i="1"/>
  <c r="J49" i="1"/>
  <c r="G50" i="1"/>
  <c r="I50" i="1"/>
  <c r="J50" i="1"/>
  <c r="I51" i="1" l="1"/>
  <c r="J51" i="1" s="1"/>
  <c r="I55" i="1"/>
  <c r="J55" i="1" s="1"/>
  <c r="I52" i="1"/>
  <c r="J52" i="1" s="1"/>
  <c r="J58" i="1" s="1"/>
  <c r="J60" i="1" s="1"/>
  <c r="I54" i="1"/>
  <c r="J54" i="1" s="1"/>
  <c r="I53" i="1"/>
  <c r="J53" i="1" s="1"/>
</calcChain>
</file>

<file path=xl/sharedStrings.xml><?xml version="1.0" encoding="utf-8"?>
<sst xmlns="http://schemas.openxmlformats.org/spreadsheetml/2006/main" count="70" uniqueCount="59">
  <si>
    <t>TL/M2</t>
  </si>
  <si>
    <t>UNIT / ÖLÇÜ  : M2</t>
  </si>
  <si>
    <t>GENERAL TOTAL / GENEL TOPLAM (A+B+C+D+E)</t>
  </si>
  <si>
    <t>GENERAL EXPENSES + CONTRACTOR'S PROFIT TOTAL / GENEL GİDER + ALT YÜKLENİCİ KARI TOPLAMI (E)</t>
  </si>
  <si>
    <t>m2</t>
  </si>
  <si>
    <t>KAR</t>
  </si>
  <si>
    <t>VERGİ</t>
  </si>
  <si>
    <t>ŞANTİYE - OFİS - KIRTASİYE</t>
  </si>
  <si>
    <t>TEKNİK PERSONEL</t>
  </si>
  <si>
    <t>YATAY DÜŞEY TAŞIMA</t>
  </si>
  <si>
    <t>KONAKLAMA</t>
  </si>
  <si>
    <t>SGK</t>
  </si>
  <si>
    <t>E. GENERAL EXPENSES + CONTRACTOR'S PROFIT / GENEL GİDER + ALT YÜKLENİCİ KARI</t>
  </si>
  <si>
    <t>SUB TOTAL / ALT TOPLAM (A+B+C+D)</t>
  </si>
  <si>
    <t>WORKMANSHIP TOTAL / İŞÇİLİK TOPLAMI (D)</t>
  </si>
  <si>
    <t>yev/m2</t>
  </si>
  <si>
    <t>Gaz Beton Duvar İşçiliği</t>
  </si>
  <si>
    <t>D. WORKMANSHIP / İŞÇİLİKLER</t>
  </si>
  <si>
    <t>MATERIAL + TRANSPORT + QUIPMENTS TOTAL / MALZEME + NAKLİYE + MAKİNA EKİPMAN TOPLAMI (A+B+C)</t>
  </si>
  <si>
    <t>EQUIPMENTS TOTAL / MAKİNA EKİPMAN TOPLAMI (C)</t>
  </si>
  <si>
    <t>C. EQUIPMENTS / MAKİNA EKİPMAN</t>
  </si>
  <si>
    <t>TRANSPORT TOTAL / NAKLİYE TOPLAMI (B)</t>
  </si>
  <si>
    <t>B. TRANSPORTS / NAKLİYELER</t>
  </si>
  <si>
    <t>MATERIAL TOTAL / MALZEME TOPLAMI (A)</t>
  </si>
  <si>
    <t>Sarf Malzeme</t>
  </si>
  <si>
    <t>br</t>
  </si>
  <si>
    <t>İskele</t>
  </si>
  <si>
    <t>kg</t>
  </si>
  <si>
    <t>Çimento - 250 Doz</t>
  </si>
  <si>
    <t>m3</t>
  </si>
  <si>
    <t>Kum</t>
  </si>
  <si>
    <t>tüp</t>
  </si>
  <si>
    <t>Poliüretan Köpük</t>
  </si>
  <si>
    <t>adet</t>
  </si>
  <si>
    <t>Havalı Tabanca Çivisi</t>
  </si>
  <si>
    <t>Ankraj Laması</t>
  </si>
  <si>
    <t>Gazbeton Yapıştırma Harcı</t>
  </si>
  <si>
    <t>Donatılı Gazbeton Lento</t>
  </si>
  <si>
    <t>Gazbeton</t>
  </si>
  <si>
    <t>A. MATERIALS /MALZEMELER</t>
  </si>
  <si>
    <t>AMOUNT
TUTAR (TL)</t>
  </si>
  <si>
    <t>UNIT PRICE
BİRİM FİYAT  (TL)</t>
  </si>
  <si>
    <t>UNIT
BİRİM</t>
  </si>
  <si>
    <t>QUANTITY
MİKTAR</t>
  </si>
  <si>
    <t>EXPENSES
GİDERLER</t>
  </si>
  <si>
    <t>ORDER
SIRA NO</t>
  </si>
  <si>
    <t>10 cm Kalınlığında Gazbeton Blok ile Duvar Yapılması. (Tüm Malzemeler ve Sarf malzemeler Yüklenici'ye aittir.)</t>
  </si>
  <si>
    <t>UNIT PRICE DESCRIPTION / BİRİM FİYAT TARİFİ</t>
  </si>
  <si>
    <t xml:space="preserve">DUVAR İMALATLARI </t>
  </si>
  <si>
    <t>PRICE NAME / FİYAT ADI</t>
  </si>
  <si>
    <t>M2</t>
  </si>
  <si>
    <t>UNIT / ÖLÇÜ BİRİMİ</t>
  </si>
  <si>
    <t>1.1.1</t>
  </si>
  <si>
    <t>ITEM NO / POZ NO</t>
  </si>
  <si>
    <t>İKİTELLİ E.S.K.</t>
  </si>
  <si>
    <t>PROJECT NAME / PROJE ADI</t>
  </si>
  <si>
    <t>BİRİM FİYAT TARİFİ ve ANALİZİ</t>
  </si>
  <si>
    <t xml:space="preserve">IKT-095 - </t>
  </si>
  <si>
    <t>SÖZLEŞME NUMARASI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</si>
</sst>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_);[Red]\([$€-2]\ #,##0.00\)"/>
    <numFmt numFmtId="165" formatCode="#,##0.000"/>
    <numFmt numFmtId="166" formatCode="#,##0.0000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0"/>
      <name val="Arial Tur"/>
      <charset val="162"/>
    </font>
    <font>
      <sz val="9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6" fillId="0" borderId="0"/>
    <xf numFmtId="164" fontId="1" fillId="0" borderId="0"/>
  </cellStyleXfs>
  <cellXfs count="120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2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3" fillId="0" borderId="0" xfId="2" applyFont="1" applyAlignment="1">
      <alignment vertical="center"/>
    </xf>
    <xf numFmtId="165" fontId="3" fillId="0" borderId="1" xfId="2" applyNumberFormat="1" applyFont="1" applyBorder="1" applyAlignment="1">
      <alignment vertical="center"/>
    </xf>
    <xf numFmtId="164" fontId="3" fillId="0" borderId="2" xfId="2" applyFont="1" applyBorder="1" applyAlignment="1">
      <alignment vertical="center"/>
    </xf>
    <xf numFmtId="164" fontId="3" fillId="0" borderId="3" xfId="2" applyFont="1" applyBorder="1" applyAlignment="1">
      <alignment vertical="center"/>
    </xf>
    <xf numFmtId="165" fontId="4" fillId="2" borderId="4" xfId="2" applyNumberFormat="1" applyFont="1" applyFill="1" applyBorder="1" applyAlignment="1">
      <alignment horizontal="right" vertical="center"/>
    </xf>
    <xf numFmtId="164" fontId="5" fillId="0" borderId="0" xfId="2" applyFont="1" applyBorder="1" applyAlignment="1">
      <alignment vertical="center"/>
    </xf>
    <xf numFmtId="164" fontId="4" fillId="0" borderId="0" xfId="2" applyFont="1" applyBorder="1" applyAlignment="1">
      <alignment horizontal="left" vertical="center" indent="1"/>
    </xf>
    <xf numFmtId="164" fontId="4" fillId="2" borderId="5" xfId="2" applyFont="1" applyFill="1" applyBorder="1" applyAlignment="1">
      <alignment horizontal="left" vertical="center"/>
    </xf>
    <xf numFmtId="4" fontId="4" fillId="3" borderId="6" xfId="2" applyNumberFormat="1" applyFont="1" applyFill="1" applyBorder="1" applyAlignment="1">
      <alignment vertical="center"/>
    </xf>
    <xf numFmtId="164" fontId="4" fillId="3" borderId="7" xfId="2" applyFont="1" applyFill="1" applyBorder="1" applyAlignment="1">
      <alignment vertical="center"/>
    </xf>
    <xf numFmtId="164" fontId="4" fillId="3" borderId="8" xfId="2" applyFont="1" applyFill="1" applyBorder="1" applyAlignment="1">
      <alignment vertical="center"/>
    </xf>
    <xf numFmtId="164" fontId="4" fillId="3" borderId="9" xfId="2" applyFont="1" applyFill="1" applyBorder="1" applyAlignment="1">
      <alignment vertical="center"/>
    </xf>
    <xf numFmtId="165" fontId="5" fillId="4" borderId="10" xfId="2" applyNumberFormat="1" applyFont="1" applyFill="1" applyBorder="1" applyAlignment="1">
      <alignment vertical="center"/>
    </xf>
    <xf numFmtId="164" fontId="4" fillId="4" borderId="8" xfId="2" applyFont="1" applyFill="1" applyBorder="1" applyAlignment="1">
      <alignment vertical="center"/>
    </xf>
    <xf numFmtId="164" fontId="4" fillId="4" borderId="9" xfId="2" applyFont="1" applyFill="1" applyBorder="1" applyAlignment="1">
      <alignment vertical="center"/>
    </xf>
    <xf numFmtId="4" fontId="4" fillId="5" borderId="6" xfId="3" applyNumberFormat="1" applyFont="1" applyFill="1" applyBorder="1" applyAlignment="1">
      <alignment vertical="center"/>
    </xf>
    <xf numFmtId="164" fontId="4" fillId="5" borderId="7" xfId="2" applyFont="1" applyFill="1" applyBorder="1" applyAlignment="1">
      <alignment horizontal="right" vertical="center"/>
    </xf>
    <xf numFmtId="164" fontId="4" fillId="5" borderId="8" xfId="2" applyFont="1" applyFill="1" applyBorder="1" applyAlignment="1">
      <alignment vertical="center"/>
    </xf>
    <xf numFmtId="164" fontId="4" fillId="5" borderId="9" xfId="2" applyFont="1" applyFill="1" applyBorder="1" applyAlignment="1">
      <alignment vertical="center"/>
    </xf>
    <xf numFmtId="4" fontId="5" fillId="0" borderId="6" xfId="2" applyNumberFormat="1" applyFont="1" applyBorder="1" applyAlignment="1">
      <alignment vertical="center"/>
    </xf>
    <xf numFmtId="4" fontId="5" fillId="4" borderId="11" xfId="1" applyNumberFormat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4" fontId="5" fillId="4" borderId="11" xfId="1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12" xfId="1" applyFont="1" applyFill="1" applyBorder="1" applyAlignment="1">
      <alignment vertical="center"/>
    </xf>
    <xf numFmtId="1" fontId="5" fillId="0" borderId="13" xfId="2" applyNumberFormat="1" applyFont="1" applyBorder="1" applyAlignment="1">
      <alignment horizontal="center" vertical="center"/>
    </xf>
    <xf numFmtId="165" fontId="5" fillId="4" borderId="11" xfId="1" applyNumberFormat="1" applyFont="1" applyFill="1" applyBorder="1" applyAlignment="1">
      <alignment horizontal="center" vertical="center"/>
    </xf>
    <xf numFmtId="165" fontId="4" fillId="5" borderId="10" xfId="2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" fontId="4" fillId="6" borderId="6" xfId="3" applyNumberFormat="1" applyFont="1" applyFill="1" applyBorder="1" applyAlignment="1">
      <alignment vertical="center"/>
    </xf>
    <xf numFmtId="164" fontId="4" fillId="6" borderId="7" xfId="2" applyFont="1" applyFill="1" applyBorder="1" applyAlignment="1">
      <alignment horizontal="right" vertical="center"/>
    </xf>
    <xf numFmtId="164" fontId="4" fillId="6" borderId="8" xfId="2" applyFont="1" applyFill="1" applyBorder="1" applyAlignment="1">
      <alignment vertical="center"/>
    </xf>
    <xf numFmtId="164" fontId="4" fillId="6" borderId="9" xfId="2" applyFont="1" applyFill="1" applyBorder="1" applyAlignment="1">
      <alignment vertical="center"/>
    </xf>
    <xf numFmtId="4" fontId="4" fillId="6" borderId="6" xfId="2" applyNumberFormat="1" applyFont="1" applyFill="1" applyBorder="1" applyAlignment="1">
      <alignment vertical="center"/>
    </xf>
    <xf numFmtId="4" fontId="5" fillId="4" borderId="11" xfId="2" applyNumberFormat="1" applyFont="1" applyFill="1" applyBorder="1" applyAlignment="1">
      <alignment vertical="center"/>
    </xf>
    <xf numFmtId="4" fontId="5" fillId="4" borderId="11" xfId="2" applyNumberFormat="1" applyFont="1" applyFill="1" applyBorder="1" applyAlignment="1">
      <alignment horizontal="center" vertical="center"/>
    </xf>
    <xf numFmtId="164" fontId="5" fillId="4" borderId="7" xfId="2" applyFont="1" applyFill="1" applyBorder="1" applyAlignment="1">
      <alignment vertical="center"/>
    </xf>
    <xf numFmtId="164" fontId="5" fillId="4" borderId="8" xfId="2" applyFont="1" applyFill="1" applyBorder="1" applyAlignment="1">
      <alignment vertical="center"/>
    </xf>
    <xf numFmtId="164" fontId="5" fillId="4" borderId="12" xfId="2" applyFont="1" applyFill="1" applyBorder="1" applyAlignment="1">
      <alignment vertical="center"/>
    </xf>
    <xf numFmtId="4" fontId="5" fillId="4" borderId="11" xfId="4" applyNumberFormat="1" applyFont="1" applyFill="1" applyBorder="1" applyAlignment="1">
      <alignment horizontal="center" vertical="center"/>
    </xf>
    <xf numFmtId="4" fontId="4" fillId="5" borderId="10" xfId="2" applyNumberFormat="1" applyFont="1" applyFill="1" applyBorder="1" applyAlignment="1">
      <alignment vertical="center"/>
    </xf>
    <xf numFmtId="4" fontId="4" fillId="5" borderId="8" xfId="2" applyNumberFormat="1" applyFont="1" applyFill="1" applyBorder="1" applyAlignment="1">
      <alignment vertical="center"/>
    </xf>
    <xf numFmtId="4" fontId="4" fillId="6" borderId="6" xfId="1" applyNumberFormat="1" applyFont="1" applyFill="1" applyBorder="1" applyAlignment="1">
      <alignment vertical="center"/>
    </xf>
    <xf numFmtId="0" fontId="4" fillId="6" borderId="8" xfId="1" applyFont="1" applyFill="1" applyBorder="1" applyAlignment="1">
      <alignment horizontal="right" vertical="center"/>
    </xf>
    <xf numFmtId="0" fontId="4" fillId="6" borderId="9" xfId="1" applyFont="1" applyFill="1" applyBorder="1" applyAlignment="1">
      <alignment horizontal="right" vertical="center"/>
    </xf>
    <xf numFmtId="4" fontId="4" fillId="7" borderId="6" xfId="2" applyNumberFormat="1" applyFont="1" applyFill="1" applyBorder="1" applyAlignment="1">
      <alignment vertical="center"/>
    </xf>
    <xf numFmtId="4" fontId="4" fillId="7" borderId="7" xfId="2" applyNumberFormat="1" applyFont="1" applyFill="1" applyBorder="1" applyAlignment="1">
      <alignment horizontal="right" vertical="center"/>
    </xf>
    <xf numFmtId="4" fontId="4" fillId="7" borderId="8" xfId="2" applyNumberFormat="1" applyFont="1" applyFill="1" applyBorder="1" applyAlignment="1">
      <alignment vertical="center"/>
    </xf>
    <xf numFmtId="164" fontId="4" fillId="7" borderId="8" xfId="2" applyFont="1" applyFill="1" applyBorder="1" applyAlignment="1">
      <alignment vertical="center"/>
    </xf>
    <xf numFmtId="164" fontId="4" fillId="7" borderId="9" xfId="2" applyFont="1" applyFill="1" applyBorder="1" applyAlignment="1">
      <alignment vertical="center"/>
    </xf>
    <xf numFmtId="4" fontId="5" fillId="0" borderId="6" xfId="2" applyNumberFormat="1" applyFont="1" applyBorder="1" applyAlignment="1">
      <alignment horizontal="right" vertical="center"/>
    </xf>
    <xf numFmtId="4" fontId="4" fillId="5" borderId="10" xfId="2" applyNumberFormat="1" applyFont="1" applyFill="1" applyBorder="1" applyAlignment="1">
      <alignment horizontal="right" vertical="center"/>
    </xf>
    <xf numFmtId="4" fontId="4" fillId="7" borderId="6" xfId="2" applyNumberFormat="1" applyFont="1" applyFill="1" applyBorder="1" applyAlignment="1">
      <alignment horizontal="right" vertical="center"/>
    </xf>
    <xf numFmtId="164" fontId="4" fillId="7" borderId="9" xfId="2" applyFont="1" applyFill="1" applyBorder="1" applyAlignment="1">
      <alignment horizontal="left" vertical="center"/>
    </xf>
    <xf numFmtId="4" fontId="3" fillId="0" borderId="6" xfId="2" applyNumberFormat="1" applyFont="1" applyBorder="1" applyAlignment="1">
      <alignment horizontal="right" vertical="center"/>
    </xf>
    <xf numFmtId="4" fontId="3" fillId="4" borderId="11" xfId="2" applyNumberFormat="1" applyFont="1" applyFill="1" applyBorder="1" applyAlignment="1">
      <alignment vertical="center"/>
    </xf>
    <xf numFmtId="4" fontId="7" fillId="4" borderId="11" xfId="2" applyNumberFormat="1" applyFont="1" applyFill="1" applyBorder="1" applyAlignment="1">
      <alignment horizontal="center" vertical="center"/>
    </xf>
    <xf numFmtId="4" fontId="3" fillId="4" borderId="11" xfId="2" applyNumberFormat="1" applyFont="1" applyFill="1" applyBorder="1" applyAlignment="1">
      <alignment horizontal="center" vertical="center"/>
    </xf>
    <xf numFmtId="164" fontId="3" fillId="4" borderId="7" xfId="2" applyFont="1" applyFill="1" applyBorder="1" applyAlignment="1">
      <alignment vertical="center"/>
    </xf>
    <xf numFmtId="164" fontId="3" fillId="4" borderId="8" xfId="2" applyFont="1" applyFill="1" applyBorder="1" applyAlignment="1">
      <alignment vertical="center"/>
    </xf>
    <xf numFmtId="164" fontId="3" fillId="4" borderId="12" xfId="2" applyFont="1" applyFill="1" applyBorder="1" applyAlignment="1">
      <alignment vertical="center"/>
    </xf>
    <xf numFmtId="1" fontId="3" fillId="0" borderId="13" xfId="2" applyNumberFormat="1" applyFont="1" applyBorder="1" applyAlignment="1">
      <alignment horizontal="center" vertical="center"/>
    </xf>
    <xf numFmtId="4" fontId="8" fillId="4" borderId="11" xfId="2" applyNumberFormat="1" applyFont="1" applyFill="1" applyBorder="1" applyAlignment="1">
      <alignment horizontal="center" vertical="center"/>
    </xf>
    <xf numFmtId="165" fontId="5" fillId="4" borderId="11" xfId="3" applyNumberFormat="1" applyFont="1" applyFill="1" applyBorder="1" applyAlignment="1">
      <alignment horizontal="center" vertical="center"/>
    </xf>
    <xf numFmtId="165" fontId="5" fillId="4" borderId="11" xfId="2" applyNumberFormat="1" applyFont="1" applyFill="1" applyBorder="1" applyAlignment="1">
      <alignment horizontal="center" vertical="center"/>
    </xf>
    <xf numFmtId="4" fontId="5" fillId="4" borderId="11" xfId="3" applyNumberFormat="1" applyFont="1" applyFill="1" applyBorder="1" applyAlignment="1">
      <alignment horizontal="center" vertical="center"/>
    </xf>
    <xf numFmtId="166" fontId="5" fillId="4" borderId="11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4" fontId="9" fillId="0" borderId="0" xfId="2" applyFont="1" applyAlignment="1">
      <alignment vertical="center"/>
    </xf>
    <xf numFmtId="165" fontId="4" fillId="8" borderId="6" xfId="2" applyNumberFormat="1" applyFont="1" applyFill="1" applyBorder="1" applyAlignment="1">
      <alignment horizontal="center" vertical="center" wrapText="1"/>
    </xf>
    <xf numFmtId="164" fontId="4" fillId="8" borderId="11" xfId="2" applyFont="1" applyFill="1" applyBorder="1" applyAlignment="1">
      <alignment horizontal="center" vertical="center" wrapText="1"/>
    </xf>
    <xf numFmtId="164" fontId="4" fillId="8" borderId="7" xfId="2" applyFont="1" applyFill="1" applyBorder="1" applyAlignment="1">
      <alignment horizontal="center" vertical="center" wrapText="1"/>
    </xf>
    <xf numFmtId="164" fontId="4" fillId="8" borderId="7" xfId="2" applyFont="1" applyFill="1" applyBorder="1" applyAlignment="1">
      <alignment horizontal="center" vertical="center" wrapText="1"/>
    </xf>
    <xf numFmtId="164" fontId="4" fillId="8" borderId="8" xfId="2" applyFont="1" applyFill="1" applyBorder="1" applyAlignment="1">
      <alignment horizontal="center" vertical="center" wrapText="1"/>
    </xf>
    <xf numFmtId="164" fontId="4" fillId="8" borderId="12" xfId="2" applyFont="1" applyFill="1" applyBorder="1" applyAlignment="1">
      <alignment horizontal="center" vertical="center" wrapText="1"/>
    </xf>
    <xf numFmtId="164" fontId="4" fillId="8" borderId="13" xfId="2" applyFont="1" applyFill="1" applyBorder="1" applyAlignment="1">
      <alignment horizontal="center" vertical="center" wrapText="1"/>
    </xf>
    <xf numFmtId="164" fontId="10" fillId="0" borderId="14" xfId="2" applyFont="1" applyBorder="1" applyAlignment="1">
      <alignment horizontal="center" vertical="center" wrapText="1"/>
    </xf>
    <xf numFmtId="164" fontId="10" fillId="0" borderId="15" xfId="2" applyFont="1" applyBorder="1" applyAlignment="1">
      <alignment horizontal="center" vertical="center" wrapText="1"/>
    </xf>
    <xf numFmtId="164" fontId="10" fillId="0" borderId="16" xfId="2" applyFont="1" applyBorder="1" applyAlignment="1">
      <alignment horizontal="center" vertical="center" wrapText="1"/>
    </xf>
    <xf numFmtId="164" fontId="10" fillId="0" borderId="4" xfId="2" applyFont="1" applyBorder="1" applyAlignment="1">
      <alignment horizontal="center" vertical="center" wrapText="1"/>
    </xf>
    <xf numFmtId="164" fontId="10" fillId="0" borderId="0" xfId="2" applyFont="1" applyBorder="1" applyAlignment="1">
      <alignment horizontal="center" vertical="center" wrapText="1"/>
    </xf>
    <xf numFmtId="164" fontId="10" fillId="0" borderId="5" xfId="2" applyFont="1" applyBorder="1" applyAlignment="1">
      <alignment horizontal="center" vertical="center" wrapText="1"/>
    </xf>
    <xf numFmtId="164" fontId="4" fillId="8" borderId="10" xfId="2" applyFont="1" applyFill="1" applyBorder="1" applyAlignment="1">
      <alignment horizontal="center" vertical="center"/>
    </xf>
    <xf numFmtId="164" fontId="4" fillId="8" borderId="8" xfId="2" applyFont="1" applyFill="1" applyBorder="1" applyAlignment="1">
      <alignment horizontal="center" vertical="center"/>
    </xf>
    <xf numFmtId="164" fontId="4" fillId="8" borderId="9" xfId="2" applyFont="1" applyFill="1" applyBorder="1" applyAlignment="1">
      <alignment horizontal="center" vertical="center"/>
    </xf>
    <xf numFmtId="164" fontId="5" fillId="2" borderId="10" xfId="5" applyFont="1" applyFill="1" applyBorder="1" applyAlignment="1">
      <alignment wrapText="1"/>
    </xf>
    <xf numFmtId="164" fontId="5" fillId="2" borderId="8" xfId="5" applyFont="1" applyFill="1" applyBorder="1" applyAlignment="1">
      <alignment wrapText="1"/>
    </xf>
    <xf numFmtId="164" fontId="4" fillId="2" borderId="12" xfId="2" applyFont="1" applyFill="1" applyBorder="1" applyAlignment="1">
      <alignment horizontal="left" vertical="center" wrapText="1"/>
    </xf>
    <xf numFmtId="164" fontId="4" fillId="0" borderId="8" xfId="2" applyFont="1" applyBorder="1" applyAlignment="1">
      <alignment horizontal="left" vertical="center"/>
    </xf>
    <xf numFmtId="164" fontId="4" fillId="0" borderId="9" xfId="2" applyFont="1" applyBorder="1" applyAlignment="1">
      <alignment horizontal="left" vertical="center"/>
    </xf>
    <xf numFmtId="165" fontId="4" fillId="2" borderId="6" xfId="2" applyNumberFormat="1" applyFont="1" applyFill="1" applyBorder="1" applyAlignment="1">
      <alignment horizontal="center" vertical="center"/>
    </xf>
    <xf numFmtId="164" fontId="4" fillId="4" borderId="7" xfId="2" applyFont="1" applyFill="1" applyBorder="1" applyAlignment="1">
      <alignment horizontal="left" vertical="center"/>
    </xf>
    <xf numFmtId="164" fontId="4" fillId="4" borderId="12" xfId="2" applyFont="1" applyFill="1" applyBorder="1" applyAlignment="1">
      <alignment horizontal="left" vertical="center"/>
    </xf>
    <xf numFmtId="164" fontId="5" fillId="2" borderId="7" xfId="5" applyNumberFormat="1" applyFont="1" applyFill="1" applyBorder="1" applyProtection="1">
      <protection locked="0"/>
    </xf>
    <xf numFmtId="164" fontId="5" fillId="2" borderId="8" xfId="5" applyNumberFormat="1" applyFont="1" applyFill="1" applyBorder="1" applyProtection="1">
      <protection locked="0"/>
    </xf>
    <xf numFmtId="49" fontId="4" fillId="2" borderId="12" xfId="2" applyNumberFormat="1" applyFont="1" applyFill="1" applyBorder="1" applyAlignment="1" applyProtection="1">
      <alignment horizontal="left" vertical="center"/>
      <protection locked="0"/>
    </xf>
    <xf numFmtId="1" fontId="4" fillId="0" borderId="17" xfId="2" applyNumberFormat="1" applyFont="1" applyBorder="1" applyAlignment="1">
      <alignment horizontal="center" vertical="center"/>
    </xf>
    <xf numFmtId="164" fontId="4" fillId="0" borderId="7" xfId="2" applyFont="1" applyBorder="1" applyAlignment="1">
      <alignment horizontal="left" vertical="center"/>
    </xf>
    <xf numFmtId="164" fontId="4" fillId="0" borderId="12" xfId="2" applyFont="1" applyBorder="1" applyAlignment="1">
      <alignment horizontal="left" vertical="center"/>
    </xf>
    <xf numFmtId="165" fontId="4" fillId="0" borderId="14" xfId="2" applyNumberFormat="1" applyFont="1" applyBorder="1" applyAlignment="1">
      <alignment vertical="center"/>
    </xf>
    <xf numFmtId="164" fontId="4" fillId="8" borderId="18" xfId="2" applyFont="1" applyFill="1" applyBorder="1" applyAlignment="1">
      <alignment horizontal="center" vertical="center" wrapText="1"/>
    </xf>
    <xf numFmtId="164" fontId="4" fillId="8" borderId="15" xfId="2" applyFont="1" applyFill="1" applyBorder="1" applyAlignment="1">
      <alignment horizontal="center" vertical="center" wrapText="1"/>
    </xf>
    <xf numFmtId="164" fontId="4" fillId="8" borderId="19" xfId="2" applyFont="1" applyFill="1" applyBorder="1" applyAlignment="1">
      <alignment horizontal="center" vertical="center" wrapText="1"/>
    </xf>
    <xf numFmtId="164" fontId="4" fillId="0" borderId="16" xfId="2" applyFont="1" applyBorder="1" applyAlignment="1">
      <alignment vertical="center" wrapText="1"/>
    </xf>
    <xf numFmtId="165" fontId="5" fillId="0" borderId="20" xfId="2" applyNumberFormat="1" applyFont="1" applyBorder="1" applyAlignment="1">
      <alignment horizontal="center" vertical="center" wrapText="1"/>
    </xf>
    <xf numFmtId="164" fontId="4" fillId="8" borderId="21" xfId="2" applyFont="1" applyFill="1" applyBorder="1" applyAlignment="1">
      <alignment horizontal="center" vertical="center" wrapText="1"/>
    </xf>
    <xf numFmtId="164" fontId="4" fillId="8" borderId="22" xfId="2" applyFont="1" applyFill="1" applyBorder="1" applyAlignment="1">
      <alignment horizontal="center" vertical="center" wrapText="1"/>
    </xf>
    <xf numFmtId="164" fontId="4" fillId="8" borderId="23" xfId="2" applyFont="1" applyFill="1" applyBorder="1" applyAlignment="1">
      <alignment horizontal="center" vertical="center" wrapText="1"/>
    </xf>
    <xf numFmtId="164" fontId="4" fillId="0" borderId="24" xfId="2" applyFont="1" applyBorder="1" applyAlignment="1">
      <alignment vertical="center" wrapText="1"/>
    </xf>
    <xf numFmtId="164" fontId="4" fillId="0" borderId="25" xfId="2" applyFont="1" applyBorder="1" applyAlignment="1">
      <alignment horizontal="center" vertical="center"/>
    </xf>
    <xf numFmtId="164" fontId="4" fillId="0" borderId="26" xfId="2" applyFont="1" applyBorder="1" applyAlignment="1">
      <alignment horizontal="center" vertical="center"/>
    </xf>
    <xf numFmtId="164" fontId="4" fillId="0" borderId="27" xfId="2" applyFont="1" applyBorder="1" applyAlignment="1">
      <alignment horizontal="center" vertical="center"/>
    </xf>
    <xf numFmtId="164" fontId="4" fillId="0" borderId="25" xfId="2" applyFont="1" applyBorder="1" applyAlignment="1">
      <alignment horizontal="left" vertical="center"/>
    </xf>
    <xf numFmtId="164" fontId="4" fillId="0" borderId="26" xfId="2" applyFont="1" applyBorder="1" applyAlignment="1">
      <alignment horizontal="left" vertical="center"/>
    </xf>
    <xf numFmtId="164" fontId="4" fillId="0" borderId="27" xfId="2" applyFont="1" applyBorder="1" applyAlignment="1">
      <alignment horizontal="left" vertical="center"/>
    </xf>
  </cellXfs>
  <cellStyles count="6">
    <cellStyle name="Normal" xfId="0" builtinId="0"/>
    <cellStyle name="Normal 10 2" xfId="4"/>
    <cellStyle name="Normal 110" xfId="5"/>
    <cellStyle name="Normal_Analizler" xfId="2"/>
    <cellStyle name="Normal_Analizler 2" xfId="1"/>
    <cellStyle name="Yüzd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tabSelected="1" workbookViewId="0">
      <selection activeCell="G21" sqref="G21"/>
    </sheetView>
  </sheetViews>
  <sheetFormatPr defaultColWidth="9.140625" defaultRowHeight="12.75" x14ac:dyDescent="0.25"/>
  <cols>
    <col min="1" max="1" width="0.7109375" style="1" customWidth="1"/>
    <col min="2" max="2" width="16.85546875" style="2" customWidth="1"/>
    <col min="3" max="6" width="17.5703125" style="2" customWidth="1"/>
    <col min="7" max="7" width="13.42578125" style="2" customWidth="1"/>
    <col min="8" max="8" width="9" style="2" customWidth="1"/>
    <col min="9" max="9" width="14.42578125" style="2" customWidth="1"/>
    <col min="10" max="10" width="13.140625" style="3" customWidth="1"/>
    <col min="11" max="11" width="30.28515625" style="2" customWidth="1"/>
    <col min="12" max="238" width="9.140625" style="1"/>
    <col min="239" max="239" width="11" style="1" customWidth="1"/>
    <col min="240" max="242" width="9.85546875" style="1" customWidth="1"/>
    <col min="243" max="243" width="10" style="1" customWidth="1"/>
    <col min="244" max="244" width="9" style="1" customWidth="1"/>
    <col min="245" max="245" width="7.5703125" style="1" customWidth="1"/>
    <col min="246" max="246" width="12.140625" style="1" customWidth="1"/>
    <col min="247" max="247" width="24.42578125" style="1" customWidth="1"/>
    <col min="248" max="494" width="9.140625" style="1"/>
    <col min="495" max="495" width="11" style="1" customWidth="1"/>
    <col min="496" max="498" width="9.85546875" style="1" customWidth="1"/>
    <col min="499" max="499" width="10" style="1" customWidth="1"/>
    <col min="500" max="500" width="9" style="1" customWidth="1"/>
    <col min="501" max="501" width="7.5703125" style="1" customWidth="1"/>
    <col min="502" max="502" width="12.140625" style="1" customWidth="1"/>
    <col min="503" max="503" width="24.42578125" style="1" customWidth="1"/>
    <col min="504" max="750" width="9.140625" style="1"/>
    <col min="751" max="751" width="11" style="1" customWidth="1"/>
    <col min="752" max="754" width="9.85546875" style="1" customWidth="1"/>
    <col min="755" max="755" width="10" style="1" customWidth="1"/>
    <col min="756" max="756" width="9" style="1" customWidth="1"/>
    <col min="757" max="757" width="7.5703125" style="1" customWidth="1"/>
    <col min="758" max="758" width="12.140625" style="1" customWidth="1"/>
    <col min="759" max="759" width="24.42578125" style="1" customWidth="1"/>
    <col min="760" max="1006" width="9.140625" style="1"/>
    <col min="1007" max="1007" width="11" style="1" customWidth="1"/>
    <col min="1008" max="1010" width="9.85546875" style="1" customWidth="1"/>
    <col min="1011" max="1011" width="10" style="1" customWidth="1"/>
    <col min="1012" max="1012" width="9" style="1" customWidth="1"/>
    <col min="1013" max="1013" width="7.5703125" style="1" customWidth="1"/>
    <col min="1014" max="1014" width="12.140625" style="1" customWidth="1"/>
    <col min="1015" max="1015" width="24.42578125" style="1" customWidth="1"/>
    <col min="1016" max="1262" width="9.140625" style="1"/>
    <col min="1263" max="1263" width="11" style="1" customWidth="1"/>
    <col min="1264" max="1266" width="9.85546875" style="1" customWidth="1"/>
    <col min="1267" max="1267" width="10" style="1" customWidth="1"/>
    <col min="1268" max="1268" width="9" style="1" customWidth="1"/>
    <col min="1269" max="1269" width="7.5703125" style="1" customWidth="1"/>
    <col min="1270" max="1270" width="12.140625" style="1" customWidth="1"/>
    <col min="1271" max="1271" width="24.42578125" style="1" customWidth="1"/>
    <col min="1272" max="1518" width="9.140625" style="1"/>
    <col min="1519" max="1519" width="11" style="1" customWidth="1"/>
    <col min="1520" max="1522" width="9.85546875" style="1" customWidth="1"/>
    <col min="1523" max="1523" width="10" style="1" customWidth="1"/>
    <col min="1524" max="1524" width="9" style="1" customWidth="1"/>
    <col min="1525" max="1525" width="7.5703125" style="1" customWidth="1"/>
    <col min="1526" max="1526" width="12.140625" style="1" customWidth="1"/>
    <col min="1527" max="1527" width="24.42578125" style="1" customWidth="1"/>
    <col min="1528" max="1774" width="9.140625" style="1"/>
    <col min="1775" max="1775" width="11" style="1" customWidth="1"/>
    <col min="1776" max="1778" width="9.85546875" style="1" customWidth="1"/>
    <col min="1779" max="1779" width="10" style="1" customWidth="1"/>
    <col min="1780" max="1780" width="9" style="1" customWidth="1"/>
    <col min="1781" max="1781" width="7.5703125" style="1" customWidth="1"/>
    <col min="1782" max="1782" width="12.140625" style="1" customWidth="1"/>
    <col min="1783" max="1783" width="24.42578125" style="1" customWidth="1"/>
    <col min="1784" max="2030" width="9.140625" style="1"/>
    <col min="2031" max="2031" width="11" style="1" customWidth="1"/>
    <col min="2032" max="2034" width="9.85546875" style="1" customWidth="1"/>
    <col min="2035" max="2035" width="10" style="1" customWidth="1"/>
    <col min="2036" max="2036" width="9" style="1" customWidth="1"/>
    <col min="2037" max="2037" width="7.5703125" style="1" customWidth="1"/>
    <col min="2038" max="2038" width="12.140625" style="1" customWidth="1"/>
    <col min="2039" max="2039" width="24.42578125" style="1" customWidth="1"/>
    <col min="2040" max="2286" width="9.140625" style="1"/>
    <col min="2287" max="2287" width="11" style="1" customWidth="1"/>
    <col min="2288" max="2290" width="9.85546875" style="1" customWidth="1"/>
    <col min="2291" max="2291" width="10" style="1" customWidth="1"/>
    <col min="2292" max="2292" width="9" style="1" customWidth="1"/>
    <col min="2293" max="2293" width="7.5703125" style="1" customWidth="1"/>
    <col min="2294" max="2294" width="12.140625" style="1" customWidth="1"/>
    <col min="2295" max="2295" width="24.42578125" style="1" customWidth="1"/>
    <col min="2296" max="2542" width="9.140625" style="1"/>
    <col min="2543" max="2543" width="11" style="1" customWidth="1"/>
    <col min="2544" max="2546" width="9.85546875" style="1" customWidth="1"/>
    <col min="2547" max="2547" width="10" style="1" customWidth="1"/>
    <col min="2548" max="2548" width="9" style="1" customWidth="1"/>
    <col min="2549" max="2549" width="7.5703125" style="1" customWidth="1"/>
    <col min="2550" max="2550" width="12.140625" style="1" customWidth="1"/>
    <col min="2551" max="2551" width="24.42578125" style="1" customWidth="1"/>
    <col min="2552" max="2798" width="9.140625" style="1"/>
    <col min="2799" max="2799" width="11" style="1" customWidth="1"/>
    <col min="2800" max="2802" width="9.85546875" style="1" customWidth="1"/>
    <col min="2803" max="2803" width="10" style="1" customWidth="1"/>
    <col min="2804" max="2804" width="9" style="1" customWidth="1"/>
    <col min="2805" max="2805" width="7.5703125" style="1" customWidth="1"/>
    <col min="2806" max="2806" width="12.140625" style="1" customWidth="1"/>
    <col min="2807" max="2807" width="24.42578125" style="1" customWidth="1"/>
    <col min="2808" max="3054" width="9.140625" style="1"/>
    <col min="3055" max="3055" width="11" style="1" customWidth="1"/>
    <col min="3056" max="3058" width="9.85546875" style="1" customWidth="1"/>
    <col min="3059" max="3059" width="10" style="1" customWidth="1"/>
    <col min="3060" max="3060" width="9" style="1" customWidth="1"/>
    <col min="3061" max="3061" width="7.5703125" style="1" customWidth="1"/>
    <col min="3062" max="3062" width="12.140625" style="1" customWidth="1"/>
    <col min="3063" max="3063" width="24.42578125" style="1" customWidth="1"/>
    <col min="3064" max="3310" width="9.140625" style="1"/>
    <col min="3311" max="3311" width="11" style="1" customWidth="1"/>
    <col min="3312" max="3314" width="9.85546875" style="1" customWidth="1"/>
    <col min="3315" max="3315" width="10" style="1" customWidth="1"/>
    <col min="3316" max="3316" width="9" style="1" customWidth="1"/>
    <col min="3317" max="3317" width="7.5703125" style="1" customWidth="1"/>
    <col min="3318" max="3318" width="12.140625" style="1" customWidth="1"/>
    <col min="3319" max="3319" width="24.42578125" style="1" customWidth="1"/>
    <col min="3320" max="3566" width="9.140625" style="1"/>
    <col min="3567" max="3567" width="11" style="1" customWidth="1"/>
    <col min="3568" max="3570" width="9.85546875" style="1" customWidth="1"/>
    <col min="3571" max="3571" width="10" style="1" customWidth="1"/>
    <col min="3572" max="3572" width="9" style="1" customWidth="1"/>
    <col min="3573" max="3573" width="7.5703125" style="1" customWidth="1"/>
    <col min="3574" max="3574" width="12.140625" style="1" customWidth="1"/>
    <col min="3575" max="3575" width="24.42578125" style="1" customWidth="1"/>
    <col min="3576" max="3822" width="9.140625" style="1"/>
    <col min="3823" max="3823" width="11" style="1" customWidth="1"/>
    <col min="3824" max="3826" width="9.85546875" style="1" customWidth="1"/>
    <col min="3827" max="3827" width="10" style="1" customWidth="1"/>
    <col min="3828" max="3828" width="9" style="1" customWidth="1"/>
    <col min="3829" max="3829" width="7.5703125" style="1" customWidth="1"/>
    <col min="3830" max="3830" width="12.140625" style="1" customWidth="1"/>
    <col min="3831" max="3831" width="24.42578125" style="1" customWidth="1"/>
    <col min="3832" max="4078" width="9.140625" style="1"/>
    <col min="4079" max="4079" width="11" style="1" customWidth="1"/>
    <col min="4080" max="4082" width="9.85546875" style="1" customWidth="1"/>
    <col min="4083" max="4083" width="10" style="1" customWidth="1"/>
    <col min="4084" max="4084" width="9" style="1" customWidth="1"/>
    <col min="4085" max="4085" width="7.5703125" style="1" customWidth="1"/>
    <col min="4086" max="4086" width="12.140625" style="1" customWidth="1"/>
    <col min="4087" max="4087" width="24.42578125" style="1" customWidth="1"/>
    <col min="4088" max="4334" width="9.140625" style="1"/>
    <col min="4335" max="4335" width="11" style="1" customWidth="1"/>
    <col min="4336" max="4338" width="9.85546875" style="1" customWidth="1"/>
    <col min="4339" max="4339" width="10" style="1" customWidth="1"/>
    <col min="4340" max="4340" width="9" style="1" customWidth="1"/>
    <col min="4341" max="4341" width="7.5703125" style="1" customWidth="1"/>
    <col min="4342" max="4342" width="12.140625" style="1" customWidth="1"/>
    <col min="4343" max="4343" width="24.42578125" style="1" customWidth="1"/>
    <col min="4344" max="4590" width="9.140625" style="1"/>
    <col min="4591" max="4591" width="11" style="1" customWidth="1"/>
    <col min="4592" max="4594" width="9.85546875" style="1" customWidth="1"/>
    <col min="4595" max="4595" width="10" style="1" customWidth="1"/>
    <col min="4596" max="4596" width="9" style="1" customWidth="1"/>
    <col min="4597" max="4597" width="7.5703125" style="1" customWidth="1"/>
    <col min="4598" max="4598" width="12.140625" style="1" customWidth="1"/>
    <col min="4599" max="4599" width="24.42578125" style="1" customWidth="1"/>
    <col min="4600" max="4846" width="9.140625" style="1"/>
    <col min="4847" max="4847" width="11" style="1" customWidth="1"/>
    <col min="4848" max="4850" width="9.85546875" style="1" customWidth="1"/>
    <col min="4851" max="4851" width="10" style="1" customWidth="1"/>
    <col min="4852" max="4852" width="9" style="1" customWidth="1"/>
    <col min="4853" max="4853" width="7.5703125" style="1" customWidth="1"/>
    <col min="4854" max="4854" width="12.140625" style="1" customWidth="1"/>
    <col min="4855" max="4855" width="24.42578125" style="1" customWidth="1"/>
    <col min="4856" max="5102" width="9.140625" style="1"/>
    <col min="5103" max="5103" width="11" style="1" customWidth="1"/>
    <col min="5104" max="5106" width="9.85546875" style="1" customWidth="1"/>
    <col min="5107" max="5107" width="10" style="1" customWidth="1"/>
    <col min="5108" max="5108" width="9" style="1" customWidth="1"/>
    <col min="5109" max="5109" width="7.5703125" style="1" customWidth="1"/>
    <col min="5110" max="5110" width="12.140625" style="1" customWidth="1"/>
    <col min="5111" max="5111" width="24.42578125" style="1" customWidth="1"/>
    <col min="5112" max="5358" width="9.140625" style="1"/>
    <col min="5359" max="5359" width="11" style="1" customWidth="1"/>
    <col min="5360" max="5362" width="9.85546875" style="1" customWidth="1"/>
    <col min="5363" max="5363" width="10" style="1" customWidth="1"/>
    <col min="5364" max="5364" width="9" style="1" customWidth="1"/>
    <col min="5365" max="5365" width="7.5703125" style="1" customWidth="1"/>
    <col min="5366" max="5366" width="12.140625" style="1" customWidth="1"/>
    <col min="5367" max="5367" width="24.42578125" style="1" customWidth="1"/>
    <col min="5368" max="5614" width="9.140625" style="1"/>
    <col min="5615" max="5615" width="11" style="1" customWidth="1"/>
    <col min="5616" max="5618" width="9.85546875" style="1" customWidth="1"/>
    <col min="5619" max="5619" width="10" style="1" customWidth="1"/>
    <col min="5620" max="5620" width="9" style="1" customWidth="1"/>
    <col min="5621" max="5621" width="7.5703125" style="1" customWidth="1"/>
    <col min="5622" max="5622" width="12.140625" style="1" customWidth="1"/>
    <col min="5623" max="5623" width="24.42578125" style="1" customWidth="1"/>
    <col min="5624" max="5870" width="9.140625" style="1"/>
    <col min="5871" max="5871" width="11" style="1" customWidth="1"/>
    <col min="5872" max="5874" width="9.85546875" style="1" customWidth="1"/>
    <col min="5875" max="5875" width="10" style="1" customWidth="1"/>
    <col min="5876" max="5876" width="9" style="1" customWidth="1"/>
    <col min="5877" max="5877" width="7.5703125" style="1" customWidth="1"/>
    <col min="5878" max="5878" width="12.140625" style="1" customWidth="1"/>
    <col min="5879" max="5879" width="24.42578125" style="1" customWidth="1"/>
    <col min="5880" max="6126" width="9.140625" style="1"/>
    <col min="6127" max="6127" width="11" style="1" customWidth="1"/>
    <col min="6128" max="6130" width="9.85546875" style="1" customWidth="1"/>
    <col min="6131" max="6131" width="10" style="1" customWidth="1"/>
    <col min="6132" max="6132" width="9" style="1" customWidth="1"/>
    <col min="6133" max="6133" width="7.5703125" style="1" customWidth="1"/>
    <col min="6134" max="6134" width="12.140625" style="1" customWidth="1"/>
    <col min="6135" max="6135" width="24.42578125" style="1" customWidth="1"/>
    <col min="6136" max="6382" width="9.140625" style="1"/>
    <col min="6383" max="6383" width="11" style="1" customWidth="1"/>
    <col min="6384" max="6386" width="9.85546875" style="1" customWidth="1"/>
    <col min="6387" max="6387" width="10" style="1" customWidth="1"/>
    <col min="6388" max="6388" width="9" style="1" customWidth="1"/>
    <col min="6389" max="6389" width="7.5703125" style="1" customWidth="1"/>
    <col min="6390" max="6390" width="12.140625" style="1" customWidth="1"/>
    <col min="6391" max="6391" width="24.42578125" style="1" customWidth="1"/>
    <col min="6392" max="6638" width="9.140625" style="1"/>
    <col min="6639" max="6639" width="11" style="1" customWidth="1"/>
    <col min="6640" max="6642" width="9.85546875" style="1" customWidth="1"/>
    <col min="6643" max="6643" width="10" style="1" customWidth="1"/>
    <col min="6644" max="6644" width="9" style="1" customWidth="1"/>
    <col min="6645" max="6645" width="7.5703125" style="1" customWidth="1"/>
    <col min="6646" max="6646" width="12.140625" style="1" customWidth="1"/>
    <col min="6647" max="6647" width="24.42578125" style="1" customWidth="1"/>
    <col min="6648" max="6894" width="9.140625" style="1"/>
    <col min="6895" max="6895" width="11" style="1" customWidth="1"/>
    <col min="6896" max="6898" width="9.85546875" style="1" customWidth="1"/>
    <col min="6899" max="6899" width="10" style="1" customWidth="1"/>
    <col min="6900" max="6900" width="9" style="1" customWidth="1"/>
    <col min="6901" max="6901" width="7.5703125" style="1" customWidth="1"/>
    <col min="6902" max="6902" width="12.140625" style="1" customWidth="1"/>
    <col min="6903" max="6903" width="24.42578125" style="1" customWidth="1"/>
    <col min="6904" max="7150" width="9.140625" style="1"/>
    <col min="7151" max="7151" width="11" style="1" customWidth="1"/>
    <col min="7152" max="7154" width="9.85546875" style="1" customWidth="1"/>
    <col min="7155" max="7155" width="10" style="1" customWidth="1"/>
    <col min="7156" max="7156" width="9" style="1" customWidth="1"/>
    <col min="7157" max="7157" width="7.5703125" style="1" customWidth="1"/>
    <col min="7158" max="7158" width="12.140625" style="1" customWidth="1"/>
    <col min="7159" max="7159" width="24.42578125" style="1" customWidth="1"/>
    <col min="7160" max="7406" width="9.140625" style="1"/>
    <col min="7407" max="7407" width="11" style="1" customWidth="1"/>
    <col min="7408" max="7410" width="9.85546875" style="1" customWidth="1"/>
    <col min="7411" max="7411" width="10" style="1" customWidth="1"/>
    <col min="7412" max="7412" width="9" style="1" customWidth="1"/>
    <col min="7413" max="7413" width="7.5703125" style="1" customWidth="1"/>
    <col min="7414" max="7414" width="12.140625" style="1" customWidth="1"/>
    <col min="7415" max="7415" width="24.42578125" style="1" customWidth="1"/>
    <col min="7416" max="7662" width="9.140625" style="1"/>
    <col min="7663" max="7663" width="11" style="1" customWidth="1"/>
    <col min="7664" max="7666" width="9.85546875" style="1" customWidth="1"/>
    <col min="7667" max="7667" width="10" style="1" customWidth="1"/>
    <col min="7668" max="7668" width="9" style="1" customWidth="1"/>
    <col min="7669" max="7669" width="7.5703125" style="1" customWidth="1"/>
    <col min="7670" max="7670" width="12.140625" style="1" customWidth="1"/>
    <col min="7671" max="7671" width="24.42578125" style="1" customWidth="1"/>
    <col min="7672" max="7918" width="9.140625" style="1"/>
    <col min="7919" max="7919" width="11" style="1" customWidth="1"/>
    <col min="7920" max="7922" width="9.85546875" style="1" customWidth="1"/>
    <col min="7923" max="7923" width="10" style="1" customWidth="1"/>
    <col min="7924" max="7924" width="9" style="1" customWidth="1"/>
    <col min="7925" max="7925" width="7.5703125" style="1" customWidth="1"/>
    <col min="7926" max="7926" width="12.140625" style="1" customWidth="1"/>
    <col min="7927" max="7927" width="24.42578125" style="1" customWidth="1"/>
    <col min="7928" max="8174" width="9.140625" style="1"/>
    <col min="8175" max="8175" width="11" style="1" customWidth="1"/>
    <col min="8176" max="8178" width="9.85546875" style="1" customWidth="1"/>
    <col min="8179" max="8179" width="10" style="1" customWidth="1"/>
    <col min="8180" max="8180" width="9" style="1" customWidth="1"/>
    <col min="8181" max="8181" width="7.5703125" style="1" customWidth="1"/>
    <col min="8182" max="8182" width="12.140625" style="1" customWidth="1"/>
    <col min="8183" max="8183" width="24.42578125" style="1" customWidth="1"/>
    <col min="8184" max="8430" width="9.140625" style="1"/>
    <col min="8431" max="8431" width="11" style="1" customWidth="1"/>
    <col min="8432" max="8434" width="9.85546875" style="1" customWidth="1"/>
    <col min="8435" max="8435" width="10" style="1" customWidth="1"/>
    <col min="8436" max="8436" width="9" style="1" customWidth="1"/>
    <col min="8437" max="8437" width="7.5703125" style="1" customWidth="1"/>
    <col min="8438" max="8438" width="12.140625" style="1" customWidth="1"/>
    <col min="8439" max="8439" width="24.42578125" style="1" customWidth="1"/>
    <col min="8440" max="8686" width="9.140625" style="1"/>
    <col min="8687" max="8687" width="11" style="1" customWidth="1"/>
    <col min="8688" max="8690" width="9.85546875" style="1" customWidth="1"/>
    <col min="8691" max="8691" width="10" style="1" customWidth="1"/>
    <col min="8692" max="8692" width="9" style="1" customWidth="1"/>
    <col min="8693" max="8693" width="7.5703125" style="1" customWidth="1"/>
    <col min="8694" max="8694" width="12.140625" style="1" customWidth="1"/>
    <col min="8695" max="8695" width="24.42578125" style="1" customWidth="1"/>
    <col min="8696" max="8942" width="9.140625" style="1"/>
    <col min="8943" max="8943" width="11" style="1" customWidth="1"/>
    <col min="8944" max="8946" width="9.85546875" style="1" customWidth="1"/>
    <col min="8947" max="8947" width="10" style="1" customWidth="1"/>
    <col min="8948" max="8948" width="9" style="1" customWidth="1"/>
    <col min="8949" max="8949" width="7.5703125" style="1" customWidth="1"/>
    <col min="8950" max="8950" width="12.140625" style="1" customWidth="1"/>
    <col min="8951" max="8951" width="24.42578125" style="1" customWidth="1"/>
    <col min="8952" max="9198" width="9.140625" style="1"/>
    <col min="9199" max="9199" width="11" style="1" customWidth="1"/>
    <col min="9200" max="9202" width="9.85546875" style="1" customWidth="1"/>
    <col min="9203" max="9203" width="10" style="1" customWidth="1"/>
    <col min="9204" max="9204" width="9" style="1" customWidth="1"/>
    <col min="9205" max="9205" width="7.5703125" style="1" customWidth="1"/>
    <col min="9206" max="9206" width="12.140625" style="1" customWidth="1"/>
    <col min="9207" max="9207" width="24.42578125" style="1" customWidth="1"/>
    <col min="9208" max="9454" width="9.140625" style="1"/>
    <col min="9455" max="9455" width="11" style="1" customWidth="1"/>
    <col min="9456" max="9458" width="9.85546875" style="1" customWidth="1"/>
    <col min="9459" max="9459" width="10" style="1" customWidth="1"/>
    <col min="9460" max="9460" width="9" style="1" customWidth="1"/>
    <col min="9461" max="9461" width="7.5703125" style="1" customWidth="1"/>
    <col min="9462" max="9462" width="12.140625" style="1" customWidth="1"/>
    <col min="9463" max="9463" width="24.42578125" style="1" customWidth="1"/>
    <col min="9464" max="9710" width="9.140625" style="1"/>
    <col min="9711" max="9711" width="11" style="1" customWidth="1"/>
    <col min="9712" max="9714" width="9.85546875" style="1" customWidth="1"/>
    <col min="9715" max="9715" width="10" style="1" customWidth="1"/>
    <col min="9716" max="9716" width="9" style="1" customWidth="1"/>
    <col min="9717" max="9717" width="7.5703125" style="1" customWidth="1"/>
    <col min="9718" max="9718" width="12.140625" style="1" customWidth="1"/>
    <col min="9719" max="9719" width="24.42578125" style="1" customWidth="1"/>
    <col min="9720" max="9966" width="9.140625" style="1"/>
    <col min="9967" max="9967" width="11" style="1" customWidth="1"/>
    <col min="9968" max="9970" width="9.85546875" style="1" customWidth="1"/>
    <col min="9971" max="9971" width="10" style="1" customWidth="1"/>
    <col min="9972" max="9972" width="9" style="1" customWidth="1"/>
    <col min="9973" max="9973" width="7.5703125" style="1" customWidth="1"/>
    <col min="9974" max="9974" width="12.140625" style="1" customWidth="1"/>
    <col min="9975" max="9975" width="24.42578125" style="1" customWidth="1"/>
    <col min="9976" max="10222" width="9.140625" style="1"/>
    <col min="10223" max="10223" width="11" style="1" customWidth="1"/>
    <col min="10224" max="10226" width="9.85546875" style="1" customWidth="1"/>
    <col min="10227" max="10227" width="10" style="1" customWidth="1"/>
    <col min="10228" max="10228" width="9" style="1" customWidth="1"/>
    <col min="10229" max="10229" width="7.5703125" style="1" customWidth="1"/>
    <col min="10230" max="10230" width="12.140625" style="1" customWidth="1"/>
    <col min="10231" max="10231" width="24.42578125" style="1" customWidth="1"/>
    <col min="10232" max="10478" width="9.140625" style="1"/>
    <col min="10479" max="10479" width="11" style="1" customWidth="1"/>
    <col min="10480" max="10482" width="9.85546875" style="1" customWidth="1"/>
    <col min="10483" max="10483" width="10" style="1" customWidth="1"/>
    <col min="10484" max="10484" width="9" style="1" customWidth="1"/>
    <col min="10485" max="10485" width="7.5703125" style="1" customWidth="1"/>
    <col min="10486" max="10486" width="12.140625" style="1" customWidth="1"/>
    <col min="10487" max="10487" width="24.42578125" style="1" customWidth="1"/>
    <col min="10488" max="10734" width="9.140625" style="1"/>
    <col min="10735" max="10735" width="11" style="1" customWidth="1"/>
    <col min="10736" max="10738" width="9.85546875" style="1" customWidth="1"/>
    <col min="10739" max="10739" width="10" style="1" customWidth="1"/>
    <col min="10740" max="10740" width="9" style="1" customWidth="1"/>
    <col min="10741" max="10741" width="7.5703125" style="1" customWidth="1"/>
    <col min="10742" max="10742" width="12.140625" style="1" customWidth="1"/>
    <col min="10743" max="10743" width="24.42578125" style="1" customWidth="1"/>
    <col min="10744" max="10990" width="9.140625" style="1"/>
    <col min="10991" max="10991" width="11" style="1" customWidth="1"/>
    <col min="10992" max="10994" width="9.85546875" style="1" customWidth="1"/>
    <col min="10995" max="10995" width="10" style="1" customWidth="1"/>
    <col min="10996" max="10996" width="9" style="1" customWidth="1"/>
    <col min="10997" max="10997" width="7.5703125" style="1" customWidth="1"/>
    <col min="10998" max="10998" width="12.140625" style="1" customWidth="1"/>
    <col min="10999" max="10999" width="24.42578125" style="1" customWidth="1"/>
    <col min="11000" max="11246" width="9.140625" style="1"/>
    <col min="11247" max="11247" width="11" style="1" customWidth="1"/>
    <col min="11248" max="11250" width="9.85546875" style="1" customWidth="1"/>
    <col min="11251" max="11251" width="10" style="1" customWidth="1"/>
    <col min="11252" max="11252" width="9" style="1" customWidth="1"/>
    <col min="11253" max="11253" width="7.5703125" style="1" customWidth="1"/>
    <col min="11254" max="11254" width="12.140625" style="1" customWidth="1"/>
    <col min="11255" max="11255" width="24.42578125" style="1" customWidth="1"/>
    <col min="11256" max="11502" width="9.140625" style="1"/>
    <col min="11503" max="11503" width="11" style="1" customWidth="1"/>
    <col min="11504" max="11506" width="9.85546875" style="1" customWidth="1"/>
    <col min="11507" max="11507" width="10" style="1" customWidth="1"/>
    <col min="11508" max="11508" width="9" style="1" customWidth="1"/>
    <col min="11509" max="11509" width="7.5703125" style="1" customWidth="1"/>
    <col min="11510" max="11510" width="12.140625" style="1" customWidth="1"/>
    <col min="11511" max="11511" width="24.42578125" style="1" customWidth="1"/>
    <col min="11512" max="11758" width="9.140625" style="1"/>
    <col min="11759" max="11759" width="11" style="1" customWidth="1"/>
    <col min="11760" max="11762" width="9.85546875" style="1" customWidth="1"/>
    <col min="11763" max="11763" width="10" style="1" customWidth="1"/>
    <col min="11764" max="11764" width="9" style="1" customWidth="1"/>
    <col min="11765" max="11765" width="7.5703125" style="1" customWidth="1"/>
    <col min="11766" max="11766" width="12.140625" style="1" customWidth="1"/>
    <col min="11767" max="11767" width="24.42578125" style="1" customWidth="1"/>
    <col min="11768" max="12014" width="9.140625" style="1"/>
    <col min="12015" max="12015" width="11" style="1" customWidth="1"/>
    <col min="12016" max="12018" width="9.85546875" style="1" customWidth="1"/>
    <col min="12019" max="12019" width="10" style="1" customWidth="1"/>
    <col min="12020" max="12020" width="9" style="1" customWidth="1"/>
    <col min="12021" max="12021" width="7.5703125" style="1" customWidth="1"/>
    <col min="12022" max="12022" width="12.140625" style="1" customWidth="1"/>
    <col min="12023" max="12023" width="24.42578125" style="1" customWidth="1"/>
    <col min="12024" max="12270" width="9.140625" style="1"/>
    <col min="12271" max="12271" width="11" style="1" customWidth="1"/>
    <col min="12272" max="12274" width="9.85546875" style="1" customWidth="1"/>
    <col min="12275" max="12275" width="10" style="1" customWidth="1"/>
    <col min="12276" max="12276" width="9" style="1" customWidth="1"/>
    <col min="12277" max="12277" width="7.5703125" style="1" customWidth="1"/>
    <col min="12278" max="12278" width="12.140625" style="1" customWidth="1"/>
    <col min="12279" max="12279" width="24.42578125" style="1" customWidth="1"/>
    <col min="12280" max="12526" width="9.140625" style="1"/>
    <col min="12527" max="12527" width="11" style="1" customWidth="1"/>
    <col min="12528" max="12530" width="9.85546875" style="1" customWidth="1"/>
    <col min="12531" max="12531" width="10" style="1" customWidth="1"/>
    <col min="12532" max="12532" width="9" style="1" customWidth="1"/>
    <col min="12533" max="12533" width="7.5703125" style="1" customWidth="1"/>
    <col min="12534" max="12534" width="12.140625" style="1" customWidth="1"/>
    <col min="12535" max="12535" width="24.42578125" style="1" customWidth="1"/>
    <col min="12536" max="12782" width="9.140625" style="1"/>
    <col min="12783" max="12783" width="11" style="1" customWidth="1"/>
    <col min="12784" max="12786" width="9.85546875" style="1" customWidth="1"/>
    <col min="12787" max="12787" width="10" style="1" customWidth="1"/>
    <col min="12788" max="12788" width="9" style="1" customWidth="1"/>
    <col min="12789" max="12789" width="7.5703125" style="1" customWidth="1"/>
    <col min="12790" max="12790" width="12.140625" style="1" customWidth="1"/>
    <col min="12791" max="12791" width="24.42578125" style="1" customWidth="1"/>
    <col min="12792" max="13038" width="9.140625" style="1"/>
    <col min="13039" max="13039" width="11" style="1" customWidth="1"/>
    <col min="13040" max="13042" width="9.85546875" style="1" customWidth="1"/>
    <col min="13043" max="13043" width="10" style="1" customWidth="1"/>
    <col min="13044" max="13044" width="9" style="1" customWidth="1"/>
    <col min="13045" max="13045" width="7.5703125" style="1" customWidth="1"/>
    <col min="13046" max="13046" width="12.140625" style="1" customWidth="1"/>
    <col min="13047" max="13047" width="24.42578125" style="1" customWidth="1"/>
    <col min="13048" max="13294" width="9.140625" style="1"/>
    <col min="13295" max="13295" width="11" style="1" customWidth="1"/>
    <col min="13296" max="13298" width="9.85546875" style="1" customWidth="1"/>
    <col min="13299" max="13299" width="10" style="1" customWidth="1"/>
    <col min="13300" max="13300" width="9" style="1" customWidth="1"/>
    <col min="13301" max="13301" width="7.5703125" style="1" customWidth="1"/>
    <col min="13302" max="13302" width="12.140625" style="1" customWidth="1"/>
    <col min="13303" max="13303" width="24.42578125" style="1" customWidth="1"/>
    <col min="13304" max="13550" width="9.140625" style="1"/>
    <col min="13551" max="13551" width="11" style="1" customWidth="1"/>
    <col min="13552" max="13554" width="9.85546875" style="1" customWidth="1"/>
    <col min="13555" max="13555" width="10" style="1" customWidth="1"/>
    <col min="13556" max="13556" width="9" style="1" customWidth="1"/>
    <col min="13557" max="13557" width="7.5703125" style="1" customWidth="1"/>
    <col min="13558" max="13558" width="12.140625" style="1" customWidth="1"/>
    <col min="13559" max="13559" width="24.42578125" style="1" customWidth="1"/>
    <col min="13560" max="13806" width="9.140625" style="1"/>
    <col min="13807" max="13807" width="11" style="1" customWidth="1"/>
    <col min="13808" max="13810" width="9.85546875" style="1" customWidth="1"/>
    <col min="13811" max="13811" width="10" style="1" customWidth="1"/>
    <col min="13812" max="13812" width="9" style="1" customWidth="1"/>
    <col min="13813" max="13813" width="7.5703125" style="1" customWidth="1"/>
    <col min="13814" max="13814" width="12.140625" style="1" customWidth="1"/>
    <col min="13815" max="13815" width="24.42578125" style="1" customWidth="1"/>
    <col min="13816" max="14062" width="9.140625" style="1"/>
    <col min="14063" max="14063" width="11" style="1" customWidth="1"/>
    <col min="14064" max="14066" width="9.85546875" style="1" customWidth="1"/>
    <col min="14067" max="14067" width="10" style="1" customWidth="1"/>
    <col min="14068" max="14068" width="9" style="1" customWidth="1"/>
    <col min="14069" max="14069" width="7.5703125" style="1" customWidth="1"/>
    <col min="14070" max="14070" width="12.140625" style="1" customWidth="1"/>
    <col min="14071" max="14071" width="24.42578125" style="1" customWidth="1"/>
    <col min="14072" max="14318" width="9.140625" style="1"/>
    <col min="14319" max="14319" width="11" style="1" customWidth="1"/>
    <col min="14320" max="14322" width="9.85546875" style="1" customWidth="1"/>
    <col min="14323" max="14323" width="10" style="1" customWidth="1"/>
    <col min="14324" max="14324" width="9" style="1" customWidth="1"/>
    <col min="14325" max="14325" width="7.5703125" style="1" customWidth="1"/>
    <col min="14326" max="14326" width="12.140625" style="1" customWidth="1"/>
    <col min="14327" max="14327" width="24.42578125" style="1" customWidth="1"/>
    <col min="14328" max="14574" width="9.140625" style="1"/>
    <col min="14575" max="14575" width="11" style="1" customWidth="1"/>
    <col min="14576" max="14578" width="9.85546875" style="1" customWidth="1"/>
    <col min="14579" max="14579" width="10" style="1" customWidth="1"/>
    <col min="14580" max="14580" width="9" style="1" customWidth="1"/>
    <col min="14581" max="14581" width="7.5703125" style="1" customWidth="1"/>
    <col min="14582" max="14582" width="12.140625" style="1" customWidth="1"/>
    <col min="14583" max="14583" width="24.42578125" style="1" customWidth="1"/>
    <col min="14584" max="14830" width="9.140625" style="1"/>
    <col min="14831" max="14831" width="11" style="1" customWidth="1"/>
    <col min="14832" max="14834" width="9.85546875" style="1" customWidth="1"/>
    <col min="14835" max="14835" width="10" style="1" customWidth="1"/>
    <col min="14836" max="14836" width="9" style="1" customWidth="1"/>
    <col min="14837" max="14837" width="7.5703125" style="1" customWidth="1"/>
    <col min="14838" max="14838" width="12.140625" style="1" customWidth="1"/>
    <col min="14839" max="14839" width="24.42578125" style="1" customWidth="1"/>
    <col min="14840" max="15086" width="9.140625" style="1"/>
    <col min="15087" max="15087" width="11" style="1" customWidth="1"/>
    <col min="15088" max="15090" width="9.85546875" style="1" customWidth="1"/>
    <col min="15091" max="15091" width="10" style="1" customWidth="1"/>
    <col min="15092" max="15092" width="9" style="1" customWidth="1"/>
    <col min="15093" max="15093" width="7.5703125" style="1" customWidth="1"/>
    <col min="15094" max="15094" width="12.140625" style="1" customWidth="1"/>
    <col min="15095" max="15095" width="24.42578125" style="1" customWidth="1"/>
    <col min="15096" max="15342" width="9.140625" style="1"/>
    <col min="15343" max="15343" width="11" style="1" customWidth="1"/>
    <col min="15344" max="15346" width="9.85546875" style="1" customWidth="1"/>
    <col min="15347" max="15347" width="10" style="1" customWidth="1"/>
    <col min="15348" max="15348" width="9" style="1" customWidth="1"/>
    <col min="15349" max="15349" width="7.5703125" style="1" customWidth="1"/>
    <col min="15350" max="15350" width="12.140625" style="1" customWidth="1"/>
    <col min="15351" max="15351" width="24.42578125" style="1" customWidth="1"/>
    <col min="15352" max="15598" width="9.140625" style="1"/>
    <col min="15599" max="15599" width="11" style="1" customWidth="1"/>
    <col min="15600" max="15602" width="9.85546875" style="1" customWidth="1"/>
    <col min="15603" max="15603" width="10" style="1" customWidth="1"/>
    <col min="15604" max="15604" width="9" style="1" customWidth="1"/>
    <col min="15605" max="15605" width="7.5703125" style="1" customWidth="1"/>
    <col min="15606" max="15606" width="12.140625" style="1" customWidth="1"/>
    <col min="15607" max="15607" width="24.42578125" style="1" customWidth="1"/>
    <col min="15608" max="15854" width="9.140625" style="1"/>
    <col min="15855" max="15855" width="11" style="1" customWidth="1"/>
    <col min="15856" max="15858" width="9.85546875" style="1" customWidth="1"/>
    <col min="15859" max="15859" width="10" style="1" customWidth="1"/>
    <col min="15860" max="15860" width="9" style="1" customWidth="1"/>
    <col min="15861" max="15861" width="7.5703125" style="1" customWidth="1"/>
    <col min="15862" max="15862" width="12.140625" style="1" customWidth="1"/>
    <col min="15863" max="15863" width="24.42578125" style="1" customWidth="1"/>
    <col min="15864" max="16110" width="9.140625" style="1"/>
    <col min="16111" max="16111" width="11" style="1" customWidth="1"/>
    <col min="16112" max="16114" width="9.85546875" style="1" customWidth="1"/>
    <col min="16115" max="16115" width="10" style="1" customWidth="1"/>
    <col min="16116" max="16116" width="9" style="1" customWidth="1"/>
    <col min="16117" max="16117" width="7.5703125" style="1" customWidth="1"/>
    <col min="16118" max="16118" width="12.140625" style="1" customWidth="1"/>
    <col min="16119" max="16119" width="24.42578125" style="1" customWidth="1"/>
    <col min="16120" max="16384" width="9.140625" style="1"/>
  </cols>
  <sheetData>
    <row r="1" spans="2:11" ht="13.5" thickBot="1" x14ac:dyDescent="0.3"/>
    <row r="2" spans="2:11" ht="19.5" thickBot="1" x14ac:dyDescent="0.3">
      <c r="B2" s="116" t="s">
        <v>58</v>
      </c>
      <c r="C2" s="114"/>
      <c r="D2" s="119" t="s">
        <v>57</v>
      </c>
      <c r="E2" s="118"/>
      <c r="F2" s="118"/>
      <c r="G2" s="117"/>
      <c r="H2" s="116"/>
      <c r="I2" s="115"/>
      <c r="J2" s="114"/>
    </row>
    <row r="3" spans="2:11" ht="18.75" x14ac:dyDescent="0.25">
      <c r="B3" s="113"/>
      <c r="C3" s="112" t="s">
        <v>56</v>
      </c>
      <c r="D3" s="111"/>
      <c r="E3" s="111"/>
      <c r="F3" s="111"/>
      <c r="G3" s="111"/>
      <c r="H3" s="111"/>
      <c r="I3" s="110"/>
      <c r="J3" s="109"/>
    </row>
    <row r="4" spans="2:11" ht="18.75" x14ac:dyDescent="0.25">
      <c r="B4" s="108"/>
      <c r="C4" s="107"/>
      <c r="D4" s="106"/>
      <c r="E4" s="106"/>
      <c r="F4" s="106"/>
      <c r="G4" s="106"/>
      <c r="H4" s="106"/>
      <c r="I4" s="105"/>
      <c r="J4" s="104"/>
    </row>
    <row r="5" spans="2:11" ht="18.75" x14ac:dyDescent="0.25">
      <c r="B5" s="94" t="s">
        <v>55</v>
      </c>
      <c r="C5" s="93"/>
      <c r="D5" s="103" t="s">
        <v>54</v>
      </c>
      <c r="E5" s="93"/>
      <c r="F5" s="93"/>
      <c r="G5" s="93"/>
      <c r="H5" s="103"/>
      <c r="I5" s="102"/>
      <c r="J5" s="101"/>
    </row>
    <row r="6" spans="2:11" ht="18.75" x14ac:dyDescent="0.3">
      <c r="B6" s="94" t="s">
        <v>53</v>
      </c>
      <c r="C6" s="93"/>
      <c r="D6" s="100" t="s">
        <v>52</v>
      </c>
      <c r="E6" s="99"/>
      <c r="F6" s="99"/>
      <c r="G6" s="98"/>
      <c r="H6" s="97" t="s">
        <v>51</v>
      </c>
      <c r="I6" s="96"/>
      <c r="J6" s="95" t="s">
        <v>50</v>
      </c>
    </row>
    <row r="7" spans="2:11" ht="18.75" x14ac:dyDescent="0.3">
      <c r="B7" s="94" t="s">
        <v>49</v>
      </c>
      <c r="C7" s="93"/>
      <c r="D7" s="92" t="s">
        <v>48</v>
      </c>
      <c r="E7" s="91"/>
      <c r="F7" s="91"/>
      <c r="G7" s="91"/>
      <c r="H7" s="91"/>
      <c r="I7" s="91"/>
      <c r="J7" s="90"/>
    </row>
    <row r="8" spans="2:11" ht="18.75" x14ac:dyDescent="0.25">
      <c r="B8" s="89" t="s">
        <v>47</v>
      </c>
      <c r="C8" s="88"/>
      <c r="D8" s="88"/>
      <c r="E8" s="88"/>
      <c r="F8" s="88"/>
      <c r="G8" s="88"/>
      <c r="H8" s="88"/>
      <c r="I8" s="88"/>
      <c r="J8" s="87"/>
    </row>
    <row r="9" spans="2:11" x14ac:dyDescent="0.25">
      <c r="B9" s="86" t="s">
        <v>46</v>
      </c>
      <c r="C9" s="85"/>
      <c r="D9" s="85"/>
      <c r="E9" s="85"/>
      <c r="F9" s="85"/>
      <c r="G9" s="85"/>
      <c r="H9" s="85"/>
      <c r="I9" s="85"/>
      <c r="J9" s="84"/>
    </row>
    <row r="10" spans="2:11" x14ac:dyDescent="0.25">
      <c r="B10" s="86"/>
      <c r="C10" s="85"/>
      <c r="D10" s="85"/>
      <c r="E10" s="85"/>
      <c r="F10" s="85"/>
      <c r="G10" s="85"/>
      <c r="H10" s="85"/>
      <c r="I10" s="85"/>
      <c r="J10" s="84"/>
    </row>
    <row r="11" spans="2:11" x14ac:dyDescent="0.25">
      <c r="B11" s="83"/>
      <c r="C11" s="82"/>
      <c r="D11" s="82"/>
      <c r="E11" s="82"/>
      <c r="F11" s="82"/>
      <c r="G11" s="82"/>
      <c r="H11" s="82"/>
      <c r="I11" s="82"/>
      <c r="J11" s="81"/>
    </row>
    <row r="12" spans="2:11" s="72" customFormat="1" ht="56.25" x14ac:dyDescent="0.25">
      <c r="B12" s="80" t="s">
        <v>45</v>
      </c>
      <c r="C12" s="79" t="s">
        <v>44</v>
      </c>
      <c r="D12" s="78"/>
      <c r="E12" s="78"/>
      <c r="F12" s="77"/>
      <c r="G12" s="75" t="s">
        <v>43</v>
      </c>
      <c r="H12" s="76" t="s">
        <v>42</v>
      </c>
      <c r="I12" s="75" t="s">
        <v>41</v>
      </c>
      <c r="J12" s="74" t="s">
        <v>40</v>
      </c>
      <c r="K12" s="73"/>
    </row>
    <row r="13" spans="2:11" ht="18.75" x14ac:dyDescent="0.25">
      <c r="B13" s="22" t="s">
        <v>39</v>
      </c>
      <c r="C13" s="21"/>
      <c r="D13" s="21"/>
      <c r="E13" s="21"/>
      <c r="F13" s="21"/>
      <c r="G13" s="21"/>
      <c r="H13" s="21"/>
      <c r="I13" s="21"/>
      <c r="J13" s="32"/>
    </row>
    <row r="14" spans="2:11" ht="18.75" x14ac:dyDescent="0.25">
      <c r="B14" s="30">
        <v>1</v>
      </c>
      <c r="C14" s="43" t="s">
        <v>38</v>
      </c>
      <c r="D14" s="42"/>
      <c r="E14" s="42"/>
      <c r="F14" s="41"/>
      <c r="G14" s="69">
        <f>1.05*0.1</f>
        <v>0.10500000000000001</v>
      </c>
      <c r="H14" s="67" t="s">
        <v>29</v>
      </c>
      <c r="I14" s="40">
        <v>150</v>
      </c>
      <c r="J14" s="55">
        <f>+I14*G14</f>
        <v>15.750000000000002</v>
      </c>
    </row>
    <row r="15" spans="2:11" ht="18.75" x14ac:dyDescent="0.25">
      <c r="B15" s="30">
        <v>2</v>
      </c>
      <c r="C15" s="43" t="s">
        <v>37</v>
      </c>
      <c r="D15" s="42"/>
      <c r="E15" s="42"/>
      <c r="F15" s="41"/>
      <c r="G15" s="71">
        <v>1.6000000000000001E-3</v>
      </c>
      <c r="H15" s="67" t="s">
        <v>29</v>
      </c>
      <c r="I15" s="40">
        <v>450</v>
      </c>
      <c r="J15" s="55">
        <f>+I15*G15</f>
        <v>0.72000000000000008</v>
      </c>
    </row>
    <row r="16" spans="2:11" s="33" customFormat="1" ht="18.75" x14ac:dyDescent="0.25">
      <c r="B16" s="30">
        <v>3</v>
      </c>
      <c r="C16" s="43" t="s">
        <v>36</v>
      </c>
      <c r="D16" s="42"/>
      <c r="E16" s="42"/>
      <c r="F16" s="41"/>
      <c r="G16" s="69">
        <v>2</v>
      </c>
      <c r="H16" s="67" t="s">
        <v>27</v>
      </c>
      <c r="I16" s="40">
        <v>0.45</v>
      </c>
      <c r="J16" s="55">
        <f>+I16*G16</f>
        <v>0.9</v>
      </c>
      <c r="K16" s="2"/>
    </row>
    <row r="17" spans="2:11" s="33" customFormat="1" ht="18.75" x14ac:dyDescent="0.25">
      <c r="B17" s="30">
        <v>4</v>
      </c>
      <c r="C17" s="43" t="s">
        <v>35</v>
      </c>
      <c r="D17" s="42"/>
      <c r="E17" s="42"/>
      <c r="F17" s="41"/>
      <c r="G17" s="40">
        <v>1</v>
      </c>
      <c r="H17" s="67" t="s">
        <v>33</v>
      </c>
      <c r="I17" s="40">
        <v>0.5</v>
      </c>
      <c r="J17" s="55">
        <f>+I17*G17</f>
        <v>0.5</v>
      </c>
      <c r="K17" s="2"/>
    </row>
    <row r="18" spans="2:11" s="33" customFormat="1" ht="18.75" x14ac:dyDescent="0.25">
      <c r="B18" s="30">
        <v>5</v>
      </c>
      <c r="C18" s="43" t="s">
        <v>34</v>
      </c>
      <c r="D18" s="42"/>
      <c r="E18" s="42"/>
      <c r="F18" s="41"/>
      <c r="G18" s="70">
        <v>1</v>
      </c>
      <c r="H18" s="67" t="s">
        <v>33</v>
      </c>
      <c r="I18" s="40">
        <v>0.5</v>
      </c>
      <c r="J18" s="55">
        <f>+I18*G18</f>
        <v>0.5</v>
      </c>
      <c r="K18" s="2"/>
    </row>
    <row r="19" spans="2:11" s="33" customFormat="1" ht="18.75" x14ac:dyDescent="0.25">
      <c r="B19" s="30">
        <v>6</v>
      </c>
      <c r="C19" s="43" t="s">
        <v>32</v>
      </c>
      <c r="D19" s="42"/>
      <c r="E19" s="42"/>
      <c r="F19" s="41"/>
      <c r="G19" s="69">
        <v>3.5000000000000003E-2</v>
      </c>
      <c r="H19" s="67" t="s">
        <v>31</v>
      </c>
      <c r="I19" s="40">
        <v>20</v>
      </c>
      <c r="J19" s="55">
        <f>+I19*G19</f>
        <v>0.70000000000000007</v>
      </c>
      <c r="K19" s="2"/>
    </row>
    <row r="20" spans="2:11" s="33" customFormat="1" ht="18.75" x14ac:dyDescent="0.25">
      <c r="B20" s="30">
        <v>7</v>
      </c>
      <c r="C20" s="43" t="s">
        <v>30</v>
      </c>
      <c r="D20" s="42"/>
      <c r="E20" s="42"/>
      <c r="F20" s="41"/>
      <c r="G20" s="68">
        <v>1E-3</v>
      </c>
      <c r="H20" s="67" t="s">
        <v>29</v>
      </c>
      <c r="I20" s="40">
        <v>70</v>
      </c>
      <c r="J20" s="55">
        <f>+I20*G20</f>
        <v>7.0000000000000007E-2</v>
      </c>
      <c r="K20" s="2"/>
    </row>
    <row r="21" spans="2:11" s="33" customFormat="1" ht="18.75" x14ac:dyDescent="0.25">
      <c r="B21" s="30">
        <v>8</v>
      </c>
      <c r="C21" s="43" t="s">
        <v>28</v>
      </c>
      <c r="D21" s="42"/>
      <c r="E21" s="42"/>
      <c r="F21" s="41"/>
      <c r="G21" s="68">
        <f>G20*250</f>
        <v>0.25</v>
      </c>
      <c r="H21" s="67" t="s">
        <v>27</v>
      </c>
      <c r="I21" s="40">
        <v>0.27</v>
      </c>
      <c r="J21" s="55">
        <f>+I21*G21</f>
        <v>6.7500000000000004E-2</v>
      </c>
      <c r="K21" s="2"/>
    </row>
    <row r="22" spans="2:11" s="33" customFormat="1" ht="18.75" x14ac:dyDescent="0.25">
      <c r="B22" s="30">
        <v>9</v>
      </c>
      <c r="C22" s="43" t="s">
        <v>26</v>
      </c>
      <c r="D22" s="42"/>
      <c r="E22" s="42"/>
      <c r="F22" s="41"/>
      <c r="G22" s="40">
        <v>1</v>
      </c>
      <c r="H22" s="67" t="s">
        <v>25</v>
      </c>
      <c r="I22" s="40">
        <v>2</v>
      </c>
      <c r="J22" s="55">
        <f>+I22*G22</f>
        <v>2</v>
      </c>
      <c r="K22" s="2"/>
    </row>
    <row r="23" spans="2:11" s="33" customFormat="1" ht="18.75" x14ac:dyDescent="0.25">
      <c r="B23" s="30">
        <v>10</v>
      </c>
      <c r="C23" s="43" t="s">
        <v>24</v>
      </c>
      <c r="D23" s="42"/>
      <c r="E23" s="42"/>
      <c r="F23" s="41"/>
      <c r="G23" s="40">
        <v>1</v>
      </c>
      <c r="H23" s="67" t="s">
        <v>4</v>
      </c>
      <c r="I23" s="40">
        <v>1</v>
      </c>
      <c r="J23" s="55">
        <f>+I23*G23</f>
        <v>1</v>
      </c>
      <c r="K23" s="2"/>
    </row>
    <row r="24" spans="2:11" s="33" customFormat="1" x14ac:dyDescent="0.25">
      <c r="B24" s="66"/>
      <c r="C24" s="65"/>
      <c r="D24" s="64"/>
      <c r="E24" s="64"/>
      <c r="F24" s="63"/>
      <c r="G24" s="62"/>
      <c r="H24" s="61"/>
      <c r="I24" s="60"/>
      <c r="J24" s="59"/>
      <c r="K24" s="2"/>
    </row>
    <row r="25" spans="2:11" s="33" customFormat="1" ht="18.75" x14ac:dyDescent="0.25">
      <c r="B25" s="58"/>
      <c r="C25" s="53"/>
      <c r="D25" s="53"/>
      <c r="E25" s="53"/>
      <c r="F25" s="53"/>
      <c r="G25" s="52"/>
      <c r="H25" s="52"/>
      <c r="I25" s="51" t="s">
        <v>23</v>
      </c>
      <c r="J25" s="57">
        <f>SUM(J14:J24)</f>
        <v>22.2075</v>
      </c>
      <c r="K25" s="2"/>
    </row>
    <row r="26" spans="2:11" s="33" customFormat="1" ht="18.75" x14ac:dyDescent="0.25">
      <c r="B26" s="22" t="s">
        <v>22</v>
      </c>
      <c r="C26" s="21"/>
      <c r="D26" s="21"/>
      <c r="E26" s="21"/>
      <c r="F26" s="21"/>
      <c r="G26" s="46"/>
      <c r="H26" s="46"/>
      <c r="I26" s="46"/>
      <c r="J26" s="56"/>
      <c r="K26" s="2"/>
    </row>
    <row r="27" spans="2:11" ht="18.75" x14ac:dyDescent="0.25">
      <c r="B27" s="30">
        <v>1</v>
      </c>
      <c r="C27" s="43"/>
      <c r="D27" s="42"/>
      <c r="E27" s="42"/>
      <c r="F27" s="41"/>
      <c r="G27" s="40"/>
      <c r="H27" s="40"/>
      <c r="I27" s="39"/>
      <c r="J27" s="55">
        <f>+I27*G27</f>
        <v>0</v>
      </c>
    </row>
    <row r="28" spans="2:11" ht="18.75" x14ac:dyDescent="0.25">
      <c r="B28" s="30">
        <v>2</v>
      </c>
      <c r="C28" s="43"/>
      <c r="D28" s="42"/>
      <c r="E28" s="42"/>
      <c r="F28" s="41"/>
      <c r="G28" s="40"/>
      <c r="H28" s="40"/>
      <c r="I28" s="39"/>
      <c r="J28" s="55">
        <f>+I28*G28</f>
        <v>0</v>
      </c>
    </row>
    <row r="29" spans="2:11" s="33" customFormat="1" ht="18.75" x14ac:dyDescent="0.25">
      <c r="B29" s="30">
        <v>3</v>
      </c>
      <c r="C29" s="43"/>
      <c r="D29" s="42"/>
      <c r="E29" s="42"/>
      <c r="F29" s="41"/>
      <c r="G29" s="40"/>
      <c r="H29" s="40"/>
      <c r="I29" s="39"/>
      <c r="J29" s="55">
        <f>+I29*G29</f>
        <v>0</v>
      </c>
      <c r="K29" s="2"/>
    </row>
    <row r="30" spans="2:11" s="33" customFormat="1" ht="18.75" x14ac:dyDescent="0.25">
      <c r="B30" s="30">
        <v>4</v>
      </c>
      <c r="C30" s="43"/>
      <c r="D30" s="42"/>
      <c r="E30" s="42"/>
      <c r="F30" s="41"/>
      <c r="G30" s="39"/>
      <c r="H30" s="39"/>
      <c r="I30" s="39"/>
      <c r="J30" s="55">
        <f>+I30*G30</f>
        <v>0</v>
      </c>
      <c r="K30" s="2"/>
    </row>
    <row r="31" spans="2:11" s="33" customFormat="1" ht="18.75" x14ac:dyDescent="0.25">
      <c r="B31" s="54"/>
      <c r="C31" s="53"/>
      <c r="D31" s="53"/>
      <c r="E31" s="53"/>
      <c r="F31" s="53"/>
      <c r="G31" s="52"/>
      <c r="H31" s="52"/>
      <c r="I31" s="51" t="s">
        <v>21</v>
      </c>
      <c r="J31" s="57">
        <f>SUM(J27:J30)</f>
        <v>0</v>
      </c>
      <c r="K31" s="2"/>
    </row>
    <row r="32" spans="2:11" s="33" customFormat="1" ht="18.75" x14ac:dyDescent="0.25">
      <c r="B32" s="22" t="s">
        <v>20</v>
      </c>
      <c r="C32" s="21"/>
      <c r="D32" s="21"/>
      <c r="E32" s="21"/>
      <c r="F32" s="21"/>
      <c r="G32" s="46"/>
      <c r="H32" s="46"/>
      <c r="I32" s="46"/>
      <c r="J32" s="56"/>
      <c r="K32" s="2"/>
    </row>
    <row r="33" spans="2:12" ht="18.75" x14ac:dyDescent="0.25">
      <c r="B33" s="30">
        <v>1</v>
      </c>
      <c r="C33" s="43"/>
      <c r="D33" s="42"/>
      <c r="E33" s="42"/>
      <c r="F33" s="41"/>
      <c r="G33" s="40"/>
      <c r="H33" s="40"/>
      <c r="I33" s="39"/>
      <c r="J33" s="55">
        <f>+I33*G33</f>
        <v>0</v>
      </c>
    </row>
    <row r="34" spans="2:12" ht="18.75" x14ac:dyDescent="0.25">
      <c r="B34" s="30">
        <v>2</v>
      </c>
      <c r="C34" s="43"/>
      <c r="D34" s="42"/>
      <c r="E34" s="42"/>
      <c r="F34" s="41"/>
      <c r="G34" s="40"/>
      <c r="H34" s="40"/>
      <c r="I34" s="39"/>
      <c r="J34" s="55">
        <f>+I34*G34</f>
        <v>0</v>
      </c>
    </row>
    <row r="35" spans="2:12" ht="18.75" x14ac:dyDescent="0.25">
      <c r="B35" s="30">
        <v>3</v>
      </c>
      <c r="C35" s="43"/>
      <c r="D35" s="42"/>
      <c r="E35" s="42"/>
      <c r="F35" s="41"/>
      <c r="G35" s="40"/>
      <c r="H35" s="40"/>
      <c r="I35" s="39"/>
      <c r="J35" s="55">
        <f>+I35*G35</f>
        <v>0</v>
      </c>
    </row>
    <row r="36" spans="2:12" ht="18.75" x14ac:dyDescent="0.25">
      <c r="B36" s="30">
        <v>4</v>
      </c>
      <c r="C36" s="43"/>
      <c r="D36" s="42"/>
      <c r="E36" s="42"/>
      <c r="F36" s="41"/>
      <c r="G36" s="40"/>
      <c r="H36" s="40"/>
      <c r="I36" s="39"/>
      <c r="J36" s="55">
        <f>+I36*G36</f>
        <v>0</v>
      </c>
    </row>
    <row r="37" spans="2:12" ht="18.75" x14ac:dyDescent="0.25">
      <c r="B37" s="30">
        <v>5</v>
      </c>
      <c r="C37" s="43"/>
      <c r="D37" s="42"/>
      <c r="E37" s="42"/>
      <c r="F37" s="41"/>
      <c r="G37" s="40"/>
      <c r="H37" s="40"/>
      <c r="I37" s="39"/>
      <c r="J37" s="55">
        <f>+I37*G37</f>
        <v>0</v>
      </c>
    </row>
    <row r="38" spans="2:12" s="33" customFormat="1" ht="18.75" x14ac:dyDescent="0.25">
      <c r="B38" s="54"/>
      <c r="C38" s="53"/>
      <c r="D38" s="53"/>
      <c r="E38" s="53"/>
      <c r="F38" s="53"/>
      <c r="G38" s="52"/>
      <c r="H38" s="52"/>
      <c r="I38" s="51" t="s">
        <v>19</v>
      </c>
      <c r="J38" s="50">
        <f>SUM(J33:J37)</f>
        <v>0</v>
      </c>
      <c r="K38" s="2"/>
    </row>
    <row r="39" spans="2:12" s="33" customFormat="1" ht="18.75" x14ac:dyDescent="0.25">
      <c r="B39" s="49" t="s">
        <v>18</v>
      </c>
      <c r="C39" s="48"/>
      <c r="D39" s="48"/>
      <c r="E39" s="48"/>
      <c r="F39" s="48"/>
      <c r="G39" s="48"/>
      <c r="H39" s="48"/>
      <c r="I39" s="48"/>
      <c r="J39" s="47">
        <f>+J38+J31+J25</f>
        <v>22.2075</v>
      </c>
      <c r="K39" s="2"/>
    </row>
    <row r="40" spans="2:12" s="33" customFormat="1" ht="18.75" x14ac:dyDescent="0.25">
      <c r="B40" s="22" t="s">
        <v>17</v>
      </c>
      <c r="C40" s="21"/>
      <c r="D40" s="21"/>
      <c r="E40" s="21"/>
      <c r="F40" s="21"/>
      <c r="G40" s="46"/>
      <c r="H40" s="46"/>
      <c r="I40" s="46"/>
      <c r="J40" s="45"/>
      <c r="K40" s="2"/>
    </row>
    <row r="41" spans="2:12" s="33" customFormat="1" ht="18.75" x14ac:dyDescent="0.25">
      <c r="B41" s="30">
        <v>1</v>
      </c>
      <c r="C41" s="43" t="s">
        <v>16</v>
      </c>
      <c r="D41" s="42"/>
      <c r="E41" s="42"/>
      <c r="F41" s="41"/>
      <c r="G41" s="40">
        <f>1/43.75</f>
        <v>2.2857142857142857E-2</v>
      </c>
      <c r="H41" s="40" t="s">
        <v>15</v>
      </c>
      <c r="I41" s="39">
        <v>700</v>
      </c>
      <c r="J41" s="23">
        <f>+I41*G41</f>
        <v>16</v>
      </c>
      <c r="K41" s="2"/>
    </row>
    <row r="42" spans="2:12" ht="18.75" x14ac:dyDescent="0.25">
      <c r="B42" s="30">
        <v>2</v>
      </c>
      <c r="C42" s="43"/>
      <c r="D42" s="42"/>
      <c r="E42" s="42"/>
      <c r="F42" s="41"/>
      <c r="G42" s="40"/>
      <c r="H42" s="44"/>
      <c r="I42" s="39"/>
      <c r="J42" s="23">
        <f>+I42*G42</f>
        <v>0</v>
      </c>
      <c r="L42" s="33"/>
    </row>
    <row r="43" spans="2:12" ht="18.75" x14ac:dyDescent="0.25">
      <c r="B43" s="30">
        <v>3</v>
      </c>
      <c r="C43" s="43"/>
      <c r="D43" s="42"/>
      <c r="E43" s="42"/>
      <c r="F43" s="41"/>
      <c r="G43" s="40"/>
      <c r="H43" s="44"/>
      <c r="I43" s="39"/>
      <c r="J43" s="23">
        <f>+I43*G43</f>
        <v>0</v>
      </c>
    </row>
    <row r="44" spans="2:12" ht="18.75" x14ac:dyDescent="0.25">
      <c r="B44" s="30">
        <v>4</v>
      </c>
      <c r="C44" s="43"/>
      <c r="D44" s="42"/>
      <c r="E44" s="42"/>
      <c r="F44" s="41"/>
      <c r="G44" s="40"/>
      <c r="H44" s="44"/>
      <c r="I44" s="39"/>
      <c r="J44" s="23">
        <f>+I44*G44</f>
        <v>0</v>
      </c>
    </row>
    <row r="45" spans="2:12" s="33" customFormat="1" ht="18.75" x14ac:dyDescent="0.25">
      <c r="B45" s="30">
        <v>5</v>
      </c>
      <c r="C45" s="43"/>
      <c r="D45" s="42"/>
      <c r="E45" s="42"/>
      <c r="F45" s="41"/>
      <c r="G45" s="40"/>
      <c r="H45" s="40"/>
      <c r="I45" s="39"/>
      <c r="J45" s="23">
        <f>+I45*G45</f>
        <v>0</v>
      </c>
      <c r="K45" s="2"/>
      <c r="L45" s="1"/>
    </row>
    <row r="46" spans="2:12" s="33" customFormat="1" ht="18.75" x14ac:dyDescent="0.25">
      <c r="B46" s="37"/>
      <c r="C46" s="36"/>
      <c r="D46" s="36"/>
      <c r="E46" s="36"/>
      <c r="F46" s="36"/>
      <c r="G46" s="36"/>
      <c r="H46" s="36"/>
      <c r="I46" s="35" t="s">
        <v>14</v>
      </c>
      <c r="J46" s="38">
        <f>SUM(J41:J45)</f>
        <v>16</v>
      </c>
      <c r="K46" s="2"/>
    </row>
    <row r="47" spans="2:12" ht="18.75" x14ac:dyDescent="0.25">
      <c r="B47" s="37"/>
      <c r="C47" s="36"/>
      <c r="D47" s="36"/>
      <c r="E47" s="36"/>
      <c r="F47" s="36"/>
      <c r="G47" s="36"/>
      <c r="H47" s="36"/>
      <c r="I47" s="35" t="s">
        <v>13</v>
      </c>
      <c r="J47" s="34">
        <f>+J39+J46</f>
        <v>38.207499999999996</v>
      </c>
      <c r="L47" s="33"/>
    </row>
    <row r="48" spans="2:12" ht="18.75" x14ac:dyDescent="0.25">
      <c r="B48" s="22" t="s">
        <v>12</v>
      </c>
      <c r="C48" s="21"/>
      <c r="D48" s="21"/>
      <c r="E48" s="21"/>
      <c r="F48" s="21"/>
      <c r="G48" s="21"/>
      <c r="H48" s="21"/>
      <c r="I48" s="21"/>
      <c r="J48" s="32"/>
    </row>
    <row r="49" spans="2:10" ht="18.75" x14ac:dyDescent="0.25">
      <c r="B49" s="30">
        <v>1</v>
      </c>
      <c r="C49" s="29" t="s">
        <v>11</v>
      </c>
      <c r="D49" s="28"/>
      <c r="E49" s="28"/>
      <c r="F49" s="27"/>
      <c r="G49" s="31">
        <f>G41</f>
        <v>2.2857142857142857E-2</v>
      </c>
      <c r="H49" s="25" t="s">
        <v>4</v>
      </c>
      <c r="I49" s="24">
        <f>5*25</f>
        <v>125</v>
      </c>
      <c r="J49" s="23">
        <f>+I49*G49</f>
        <v>2.8571428571428572</v>
      </c>
    </row>
    <row r="50" spans="2:10" ht="18.75" x14ac:dyDescent="0.25">
      <c r="B50" s="30">
        <v>2</v>
      </c>
      <c r="C50" s="29" t="s">
        <v>10</v>
      </c>
      <c r="D50" s="28"/>
      <c r="E50" s="28"/>
      <c r="F50" s="27"/>
      <c r="G50" s="26">
        <f>G41</f>
        <v>2.2857142857142857E-2</v>
      </c>
      <c r="H50" s="25" t="s">
        <v>4</v>
      </c>
      <c r="I50" s="24">
        <f>17.98*5</f>
        <v>89.9</v>
      </c>
      <c r="J50" s="23">
        <f>+I50*G50</f>
        <v>2.0548571428571432</v>
      </c>
    </row>
    <row r="51" spans="2:10" ht="18.75" x14ac:dyDescent="0.25">
      <c r="B51" s="30">
        <v>3</v>
      </c>
      <c r="C51" s="29" t="s">
        <v>9</v>
      </c>
      <c r="D51" s="28"/>
      <c r="E51" s="28"/>
      <c r="F51" s="27"/>
      <c r="G51" s="26">
        <v>1</v>
      </c>
      <c r="H51" s="25" t="s">
        <v>4</v>
      </c>
      <c r="I51" s="24">
        <f>J47*0.05</f>
        <v>1.9103749999999999</v>
      </c>
      <c r="J51" s="23">
        <f>+I51*G51</f>
        <v>1.9103749999999999</v>
      </c>
    </row>
    <row r="52" spans="2:10" ht="18.75" x14ac:dyDescent="0.25">
      <c r="B52" s="30">
        <v>4</v>
      </c>
      <c r="C52" s="29" t="s">
        <v>8</v>
      </c>
      <c r="D52" s="28"/>
      <c r="E52" s="28"/>
      <c r="F52" s="27"/>
      <c r="G52" s="26">
        <v>1</v>
      </c>
      <c r="H52" s="25" t="s">
        <v>4</v>
      </c>
      <c r="I52" s="24">
        <f>J47*0.14</f>
        <v>5.3490500000000001</v>
      </c>
      <c r="J52" s="23">
        <f>+I52*G52</f>
        <v>5.3490500000000001</v>
      </c>
    </row>
    <row r="53" spans="2:10" ht="18.75" x14ac:dyDescent="0.25">
      <c r="B53" s="30">
        <v>5</v>
      </c>
      <c r="C53" s="29" t="s">
        <v>7</v>
      </c>
      <c r="D53" s="28"/>
      <c r="E53" s="28"/>
      <c r="F53" s="27"/>
      <c r="G53" s="26">
        <v>1</v>
      </c>
      <c r="H53" s="25" t="s">
        <v>4</v>
      </c>
      <c r="I53" s="24">
        <f>J47*0.02</f>
        <v>0.76414999999999988</v>
      </c>
      <c r="J53" s="23">
        <f>+I53*G53</f>
        <v>0.76414999999999988</v>
      </c>
    </row>
    <row r="54" spans="2:10" ht="18.75" x14ac:dyDescent="0.25">
      <c r="B54" s="30">
        <v>6</v>
      </c>
      <c r="C54" s="29" t="s">
        <v>6</v>
      </c>
      <c r="D54" s="28"/>
      <c r="E54" s="28"/>
      <c r="F54" s="27"/>
      <c r="G54" s="26">
        <v>1</v>
      </c>
      <c r="H54" s="25" t="s">
        <v>4</v>
      </c>
      <c r="I54" s="24">
        <f>J47*0.02</f>
        <v>0.76414999999999988</v>
      </c>
      <c r="J54" s="23">
        <f>+I54*G54</f>
        <v>0.76414999999999988</v>
      </c>
    </row>
    <row r="55" spans="2:10" ht="18.75" x14ac:dyDescent="0.25">
      <c r="B55" s="30">
        <v>7</v>
      </c>
      <c r="C55" s="29" t="s">
        <v>5</v>
      </c>
      <c r="D55" s="28"/>
      <c r="E55" s="28"/>
      <c r="F55" s="27"/>
      <c r="G55" s="26">
        <v>1</v>
      </c>
      <c r="H55" s="25" t="s">
        <v>4</v>
      </c>
      <c r="I55" s="24">
        <f>J47*0.06</f>
        <v>2.2924499999999997</v>
      </c>
      <c r="J55" s="23">
        <f>+I55*G55</f>
        <v>2.2924499999999997</v>
      </c>
    </row>
    <row r="56" spans="2:10" ht="18.75" x14ac:dyDescent="0.25">
      <c r="B56" s="30"/>
      <c r="C56" s="29"/>
      <c r="D56" s="28"/>
      <c r="E56" s="28"/>
      <c r="F56" s="27"/>
      <c r="G56" s="26"/>
      <c r="H56" s="25"/>
      <c r="I56" s="24"/>
      <c r="J56" s="23"/>
    </row>
    <row r="57" spans="2:10" ht="18.75" x14ac:dyDescent="0.25">
      <c r="B57" s="30"/>
      <c r="C57" s="29"/>
      <c r="D57" s="28"/>
      <c r="E57" s="28"/>
      <c r="F57" s="27"/>
      <c r="G57" s="26"/>
      <c r="H57" s="25"/>
      <c r="I57" s="24"/>
      <c r="J57" s="23"/>
    </row>
    <row r="58" spans="2:10" ht="18.75" x14ac:dyDescent="0.25">
      <c r="B58" s="22"/>
      <c r="C58" s="21"/>
      <c r="D58" s="21"/>
      <c r="E58" s="21"/>
      <c r="F58" s="21"/>
      <c r="G58" s="21"/>
      <c r="H58" s="21"/>
      <c r="I58" s="20" t="s">
        <v>3</v>
      </c>
      <c r="J58" s="19">
        <f>SUM(J49:J57)</f>
        <v>15.992175</v>
      </c>
    </row>
    <row r="59" spans="2:10" ht="18.75" x14ac:dyDescent="0.25">
      <c r="B59" s="18"/>
      <c r="C59" s="17"/>
      <c r="D59" s="17"/>
      <c r="E59" s="17"/>
      <c r="F59" s="17"/>
      <c r="G59" s="17"/>
      <c r="H59" s="17"/>
      <c r="I59" s="17"/>
      <c r="J59" s="16"/>
    </row>
    <row r="60" spans="2:10" ht="18.75" x14ac:dyDescent="0.25">
      <c r="B60" s="15" t="s">
        <v>2</v>
      </c>
      <c r="C60" s="14"/>
      <c r="D60" s="14"/>
      <c r="E60" s="14"/>
      <c r="F60" s="14"/>
      <c r="G60" s="14"/>
      <c r="H60" s="14"/>
      <c r="I60" s="13"/>
      <c r="J60" s="12">
        <f>+J58+J47</f>
        <v>54.199674999999999</v>
      </c>
    </row>
    <row r="61" spans="2:10" ht="18.75" x14ac:dyDescent="0.25">
      <c r="B61" s="11" t="s">
        <v>1</v>
      </c>
      <c r="C61" s="10"/>
      <c r="D61" s="10"/>
      <c r="E61" s="10"/>
      <c r="F61" s="9"/>
      <c r="G61" s="9"/>
      <c r="H61" s="9"/>
      <c r="I61" s="9"/>
      <c r="J61" s="8" t="s">
        <v>0</v>
      </c>
    </row>
    <row r="62" spans="2:10" ht="13.5" thickBot="1" x14ac:dyDescent="0.3">
      <c r="B62" s="7"/>
      <c r="C62" s="6"/>
      <c r="D62" s="6"/>
      <c r="E62" s="6"/>
      <c r="F62" s="6"/>
      <c r="G62" s="6"/>
      <c r="H62" s="6"/>
      <c r="I62" s="6"/>
      <c r="J62" s="5"/>
    </row>
    <row r="66" spans="11:11" x14ac:dyDescent="0.25">
      <c r="K66" s="4"/>
    </row>
  </sheetData>
  <protectedRanges>
    <protectedRange sqref="C14:F16" name="Aralık1_2_1_1_1_1_1_3_1_1"/>
    <protectedRange sqref="I14:I16" name="Aralık1_2_1_4_1_1_1_1_3"/>
  </protectedRanges>
  <mergeCells count="16">
    <mergeCell ref="B9:J11"/>
    <mergeCell ref="C12:F12"/>
    <mergeCell ref="B39:I39"/>
    <mergeCell ref="B6:C6"/>
    <mergeCell ref="D6:G6"/>
    <mergeCell ref="H6:I6"/>
    <mergeCell ref="B7:C7"/>
    <mergeCell ref="D7:J7"/>
    <mergeCell ref="B8:J8"/>
    <mergeCell ref="B2:C2"/>
    <mergeCell ref="D2:G2"/>
    <mergeCell ref="H2:J2"/>
    <mergeCell ref="C3:I4"/>
    <mergeCell ref="B5:C5"/>
    <mergeCell ref="D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2019-06-29T13:48:53Z</dcterms:created>
  <dcterms:modified xsi:type="dcterms:W3CDTF">2019-06-29T13:49:45Z</dcterms:modified>
</cp:coreProperties>
</file>